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C:\Users\timea.kovacs\CloudStation\Office\Firma\KLIENTI\IROP_MAS\5.1 - A1 Podpora podnikania a inovacii\Mgr. Tímea Kovács\VO\stav.práce\"/>
    </mc:Choice>
  </mc:AlternateContent>
  <xr:revisionPtr revIDLastSave="0" documentId="8_{614A5D57-4C93-45E4-95CA-9FF73A742D0E}" xr6:coauthVersionLast="47" xr6:coauthVersionMax="47" xr10:uidLastSave="{00000000-0000-0000-0000-000000000000}"/>
  <bookViews>
    <workbookView xWindow="-28920" yWindow="-45" windowWidth="29040" windowHeight="15840" xr2:uid="{00000000-000D-0000-FFFF-FFFF00000000}"/>
  </bookViews>
  <sheets>
    <sheet name="Rekapitulácia stavby" sheetId="1" r:id="rId1"/>
    <sheet name="01 - Búracie práce" sheetId="2" r:id="rId2"/>
    <sheet name="02 - Stavebné práce" sheetId="3" r:id="rId3"/>
    <sheet name="03 - Vnútorná zdravotechnika" sheetId="4" r:id="rId4"/>
    <sheet name="04 - ÚK" sheetId="5" r:id="rId5"/>
    <sheet name="05 - Elektroinštalácie" sheetId="6" r:id="rId6"/>
    <sheet name="06 - Bleskozvod" sheetId="7" r:id="rId7"/>
  </sheets>
  <definedNames>
    <definedName name="_xlnm._FilterDatabase" localSheetId="1" hidden="1">'01 - Búracie práce'!$C$122:$K$193</definedName>
    <definedName name="_xlnm._FilterDatabase" localSheetId="2" hidden="1">'02 - Stavebné práce'!$C$136:$K$600</definedName>
    <definedName name="_xlnm._FilterDatabase" localSheetId="3" hidden="1">'03 - Vnútorná zdravotechnika'!$C$124:$K$163</definedName>
    <definedName name="_xlnm._FilterDatabase" localSheetId="4" hidden="1">'04 - ÚK'!$C$119:$K$143</definedName>
    <definedName name="_xlnm._FilterDatabase" localSheetId="5" hidden="1">'05 - Elektroinštalácie'!$C$123:$K$213</definedName>
    <definedName name="_xlnm._FilterDatabase" localSheetId="6" hidden="1">'06 - Bleskozvod'!$C$123:$K$191</definedName>
    <definedName name="_xlnm.Print_Titles" localSheetId="1">'01 - Búracie práce'!$122:$122</definedName>
    <definedName name="_xlnm.Print_Titles" localSheetId="2">'02 - Stavebné práce'!$136:$136</definedName>
    <definedName name="_xlnm.Print_Titles" localSheetId="3">'03 - Vnútorná zdravotechnika'!$124:$124</definedName>
    <definedName name="_xlnm.Print_Titles" localSheetId="4">'04 - ÚK'!$119:$119</definedName>
    <definedName name="_xlnm.Print_Titles" localSheetId="5">'05 - Elektroinštalácie'!$123:$123</definedName>
    <definedName name="_xlnm.Print_Titles" localSheetId="6">'06 - Bleskozvod'!$123:$123</definedName>
    <definedName name="_xlnm.Print_Titles" localSheetId="0">'Rekapitulácia stavby'!$92:$92</definedName>
    <definedName name="_xlnm.Print_Area" localSheetId="1">'01 - Búracie práce'!$C$4:$J$76,'01 - Búracie práce'!$C$82:$J$104,'01 - Búracie práce'!$C$110:$J$193</definedName>
    <definedName name="_xlnm.Print_Area" localSheetId="2">'02 - Stavebné práce'!$C$4:$J$76,'02 - Stavebné práce'!$C$82:$J$118,'02 - Stavebné práce'!$C$124:$J$600</definedName>
    <definedName name="_xlnm.Print_Area" localSheetId="3">'03 - Vnútorná zdravotechnika'!$C$4:$J$76,'03 - Vnútorná zdravotechnika'!$C$82:$J$106,'03 - Vnútorná zdravotechnika'!$C$112:$J$163</definedName>
    <definedName name="_xlnm.Print_Area" localSheetId="4">'04 - ÚK'!$C$4:$J$76,'04 - ÚK'!$C$82:$J$101,'04 - ÚK'!$C$107:$J$143</definedName>
    <definedName name="_xlnm.Print_Area" localSheetId="5">'05 - Elektroinštalácie'!$C$4:$J$76,'05 - Elektroinštalácie'!$C$82:$J$105,'05 - Elektroinštalácie'!$C$111:$J$213</definedName>
    <definedName name="_xlnm.Print_Area" localSheetId="6">'06 - Bleskozvod'!$C$4:$J$76,'06 - Bleskozvod'!$C$82:$J$105,'06 - Bleskozvod'!$C$111:$J$191</definedName>
    <definedName name="_xlnm.Print_Area" localSheetId="0">'Rekapitulácia stavby'!$D$4:$AO$76,'Rekapitulácia stavby'!$C$82:$AQ$101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7" l="1"/>
  <c r="J36" i="7"/>
  <c r="AY100" i="1"/>
  <c r="J35" i="7"/>
  <c r="AX100" i="1" s="1"/>
  <c r="BI191" i="7"/>
  <c r="BH191" i="7"/>
  <c r="BG191" i="7"/>
  <c r="BE191" i="7"/>
  <c r="T191" i="7"/>
  <c r="T190" i="7" s="1"/>
  <c r="R191" i="7"/>
  <c r="R190" i="7" s="1"/>
  <c r="P191" i="7"/>
  <c r="P190" i="7" s="1"/>
  <c r="BI189" i="7"/>
  <c r="BH189" i="7"/>
  <c r="BG189" i="7"/>
  <c r="BE189" i="7"/>
  <c r="T189" i="7"/>
  <c r="R189" i="7"/>
  <c r="P189" i="7"/>
  <c r="BI188" i="7"/>
  <c r="BH188" i="7"/>
  <c r="BG188" i="7"/>
  <c r="BE188" i="7"/>
  <c r="T188" i="7"/>
  <c r="R188" i="7"/>
  <c r="P188" i="7"/>
  <c r="BI186" i="7"/>
  <c r="BH186" i="7"/>
  <c r="BG186" i="7"/>
  <c r="BE186" i="7"/>
  <c r="T186" i="7"/>
  <c r="T185" i="7"/>
  <c r="R186" i="7"/>
  <c r="R185" i="7" s="1"/>
  <c r="P186" i="7"/>
  <c r="P185" i="7"/>
  <c r="BI183" i="7"/>
  <c r="BH183" i="7"/>
  <c r="BG183" i="7"/>
  <c r="BE183" i="7"/>
  <c r="T183" i="7"/>
  <c r="R183" i="7"/>
  <c r="P183" i="7"/>
  <c r="BI182" i="7"/>
  <c r="BH182" i="7"/>
  <c r="BG182" i="7"/>
  <c r="BE182" i="7"/>
  <c r="T182" i="7"/>
  <c r="R182" i="7"/>
  <c r="P182" i="7"/>
  <c r="BI181" i="7"/>
  <c r="BH181" i="7"/>
  <c r="BG181" i="7"/>
  <c r="BE181" i="7"/>
  <c r="T181" i="7"/>
  <c r="R181" i="7"/>
  <c r="P181" i="7"/>
  <c r="BI180" i="7"/>
  <c r="BH180" i="7"/>
  <c r="BG180" i="7"/>
  <c r="BE180" i="7"/>
  <c r="T180" i="7"/>
  <c r="R180" i="7"/>
  <c r="P180" i="7"/>
  <c r="BI178" i="7"/>
  <c r="BH178" i="7"/>
  <c r="BG178" i="7"/>
  <c r="BE178" i="7"/>
  <c r="T178" i="7"/>
  <c r="R178" i="7"/>
  <c r="P178" i="7"/>
  <c r="BI177" i="7"/>
  <c r="BH177" i="7"/>
  <c r="BG177" i="7"/>
  <c r="BE177" i="7"/>
  <c r="T177" i="7"/>
  <c r="R177" i="7"/>
  <c r="P177" i="7"/>
  <c r="BI176" i="7"/>
  <c r="BH176" i="7"/>
  <c r="BG176" i="7"/>
  <c r="BE176" i="7"/>
  <c r="T176" i="7"/>
  <c r="R176" i="7"/>
  <c r="P176" i="7"/>
  <c r="BI174" i="7"/>
  <c r="BH174" i="7"/>
  <c r="BG174" i="7"/>
  <c r="BE174" i="7"/>
  <c r="T174" i="7"/>
  <c r="R174" i="7"/>
  <c r="P174" i="7"/>
  <c r="BI173" i="7"/>
  <c r="BH173" i="7"/>
  <c r="BG173" i="7"/>
  <c r="BE173" i="7"/>
  <c r="T173" i="7"/>
  <c r="R173" i="7"/>
  <c r="P173" i="7"/>
  <c r="BI172" i="7"/>
  <c r="BH172" i="7"/>
  <c r="BG172" i="7"/>
  <c r="BE172" i="7"/>
  <c r="T172" i="7"/>
  <c r="R172" i="7"/>
  <c r="P172" i="7"/>
  <c r="BI171" i="7"/>
  <c r="BH171" i="7"/>
  <c r="BG171" i="7"/>
  <c r="BE171" i="7"/>
  <c r="T171" i="7"/>
  <c r="R171" i="7"/>
  <c r="P171" i="7"/>
  <c r="BI170" i="7"/>
  <c r="BH170" i="7"/>
  <c r="BG170" i="7"/>
  <c r="BE170" i="7"/>
  <c r="T170" i="7"/>
  <c r="R170" i="7"/>
  <c r="P170" i="7"/>
  <c r="BI169" i="7"/>
  <c r="BH169" i="7"/>
  <c r="BG169" i="7"/>
  <c r="BE169" i="7"/>
  <c r="T169" i="7"/>
  <c r="R169" i="7"/>
  <c r="P169" i="7"/>
  <c r="BI168" i="7"/>
  <c r="BH168" i="7"/>
  <c r="BG168" i="7"/>
  <c r="BE168" i="7"/>
  <c r="T168" i="7"/>
  <c r="R168" i="7"/>
  <c r="P168" i="7"/>
  <c r="BI167" i="7"/>
  <c r="BH167" i="7"/>
  <c r="BG167" i="7"/>
  <c r="BE167" i="7"/>
  <c r="T167" i="7"/>
  <c r="R167" i="7"/>
  <c r="P167" i="7"/>
  <c r="BI166" i="7"/>
  <c r="BH166" i="7"/>
  <c r="BG166" i="7"/>
  <c r="BE166" i="7"/>
  <c r="T166" i="7"/>
  <c r="R166" i="7"/>
  <c r="P166" i="7"/>
  <c r="BI165" i="7"/>
  <c r="BH165" i="7"/>
  <c r="BG165" i="7"/>
  <c r="BE165" i="7"/>
  <c r="T165" i="7"/>
  <c r="R165" i="7"/>
  <c r="P165" i="7"/>
  <c r="BI164" i="7"/>
  <c r="BH164" i="7"/>
  <c r="BG164" i="7"/>
  <c r="BE164" i="7"/>
  <c r="T164" i="7"/>
  <c r="R164" i="7"/>
  <c r="P164" i="7"/>
  <c r="BI163" i="7"/>
  <c r="BH163" i="7"/>
  <c r="BG163" i="7"/>
  <c r="BE163" i="7"/>
  <c r="T163" i="7"/>
  <c r="R163" i="7"/>
  <c r="P163" i="7"/>
  <c r="BI162" i="7"/>
  <c r="BH162" i="7"/>
  <c r="BG162" i="7"/>
  <c r="BE162" i="7"/>
  <c r="T162" i="7"/>
  <c r="R162" i="7"/>
  <c r="P162" i="7"/>
  <c r="BI161" i="7"/>
  <c r="BH161" i="7"/>
  <c r="BG161" i="7"/>
  <c r="BE161" i="7"/>
  <c r="T161" i="7"/>
  <c r="R161" i="7"/>
  <c r="P161" i="7"/>
  <c r="BI160" i="7"/>
  <c r="BH160" i="7"/>
  <c r="BG160" i="7"/>
  <c r="BE160" i="7"/>
  <c r="T160" i="7"/>
  <c r="R160" i="7"/>
  <c r="P160" i="7"/>
  <c r="BI159" i="7"/>
  <c r="BH159" i="7"/>
  <c r="BG159" i="7"/>
  <c r="BE159" i="7"/>
  <c r="T159" i="7"/>
  <c r="R159" i="7"/>
  <c r="P159" i="7"/>
  <c r="BI158" i="7"/>
  <c r="BH158" i="7"/>
  <c r="BG158" i="7"/>
  <c r="BE158" i="7"/>
  <c r="T158" i="7"/>
  <c r="R158" i="7"/>
  <c r="P158" i="7"/>
  <c r="BI157" i="7"/>
  <c r="BH157" i="7"/>
  <c r="BG157" i="7"/>
  <c r="BE157" i="7"/>
  <c r="T157" i="7"/>
  <c r="R157" i="7"/>
  <c r="P157" i="7"/>
  <c r="BI156" i="7"/>
  <c r="BH156" i="7"/>
  <c r="BG156" i="7"/>
  <c r="BE156" i="7"/>
  <c r="T156" i="7"/>
  <c r="R156" i="7"/>
  <c r="P156" i="7"/>
  <c r="BI155" i="7"/>
  <c r="BH155" i="7"/>
  <c r="BG155" i="7"/>
  <c r="BE155" i="7"/>
  <c r="T155" i="7"/>
  <c r="R155" i="7"/>
  <c r="P155" i="7"/>
  <c r="BI154" i="7"/>
  <c r="BH154" i="7"/>
  <c r="BG154" i="7"/>
  <c r="BE154" i="7"/>
  <c r="T154" i="7"/>
  <c r="R154" i="7"/>
  <c r="P154" i="7"/>
  <c r="BI153" i="7"/>
  <c r="BH153" i="7"/>
  <c r="BG153" i="7"/>
  <c r="BE153" i="7"/>
  <c r="T153" i="7"/>
  <c r="R153" i="7"/>
  <c r="P153" i="7"/>
  <c r="BI152" i="7"/>
  <c r="BH152" i="7"/>
  <c r="BG152" i="7"/>
  <c r="BE152" i="7"/>
  <c r="T152" i="7"/>
  <c r="R152" i="7"/>
  <c r="P152" i="7"/>
  <c r="BI151" i="7"/>
  <c r="BH151" i="7"/>
  <c r="BG151" i="7"/>
  <c r="BE151" i="7"/>
  <c r="T151" i="7"/>
  <c r="R151" i="7"/>
  <c r="P151" i="7"/>
  <c r="BI150" i="7"/>
  <c r="BH150" i="7"/>
  <c r="BG150" i="7"/>
  <c r="BE150" i="7"/>
  <c r="T150" i="7"/>
  <c r="R150" i="7"/>
  <c r="P150" i="7"/>
  <c r="BI149" i="7"/>
  <c r="BH149" i="7"/>
  <c r="BG149" i="7"/>
  <c r="BE149" i="7"/>
  <c r="T149" i="7"/>
  <c r="R149" i="7"/>
  <c r="P149" i="7"/>
  <c r="BI148" i="7"/>
  <c r="BH148" i="7"/>
  <c r="BG148" i="7"/>
  <c r="BE148" i="7"/>
  <c r="T148" i="7"/>
  <c r="R148" i="7"/>
  <c r="P148" i="7"/>
  <c r="BI147" i="7"/>
  <c r="BH147" i="7"/>
  <c r="BG147" i="7"/>
  <c r="BE147" i="7"/>
  <c r="T147" i="7"/>
  <c r="R147" i="7"/>
  <c r="P147" i="7"/>
  <c r="BI146" i="7"/>
  <c r="BH146" i="7"/>
  <c r="BG146" i="7"/>
  <c r="BE146" i="7"/>
  <c r="T146" i="7"/>
  <c r="R146" i="7"/>
  <c r="P146" i="7"/>
  <c r="BI145" i="7"/>
  <c r="BH145" i="7"/>
  <c r="BG145" i="7"/>
  <c r="BE145" i="7"/>
  <c r="T145" i="7"/>
  <c r="R145" i="7"/>
  <c r="P145" i="7"/>
  <c r="BI144" i="7"/>
  <c r="BH144" i="7"/>
  <c r="BG144" i="7"/>
  <c r="BE144" i="7"/>
  <c r="T144" i="7"/>
  <c r="R144" i="7"/>
  <c r="P144" i="7"/>
  <c r="BI143" i="7"/>
  <c r="BH143" i="7"/>
  <c r="BG143" i="7"/>
  <c r="BE143" i="7"/>
  <c r="T143" i="7"/>
  <c r="R143" i="7"/>
  <c r="P143" i="7"/>
  <c r="BI142" i="7"/>
  <c r="BH142" i="7"/>
  <c r="BG142" i="7"/>
  <c r="BE142" i="7"/>
  <c r="T142" i="7"/>
  <c r="R142" i="7"/>
  <c r="P142" i="7"/>
  <c r="BI141" i="7"/>
  <c r="BH141" i="7"/>
  <c r="BG141" i="7"/>
  <c r="BE141" i="7"/>
  <c r="T141" i="7"/>
  <c r="R141" i="7"/>
  <c r="P141" i="7"/>
  <c r="BI140" i="7"/>
  <c r="BH140" i="7"/>
  <c r="BG140" i="7"/>
  <c r="BE140" i="7"/>
  <c r="T140" i="7"/>
  <c r="R140" i="7"/>
  <c r="P140" i="7"/>
  <c r="BI139" i="7"/>
  <c r="BH139" i="7"/>
  <c r="BG139" i="7"/>
  <c r="BE139" i="7"/>
  <c r="T139" i="7"/>
  <c r="R139" i="7"/>
  <c r="P139" i="7"/>
  <c r="BI138" i="7"/>
  <c r="BH138" i="7"/>
  <c r="BG138" i="7"/>
  <c r="BE138" i="7"/>
  <c r="T138" i="7"/>
  <c r="R138" i="7"/>
  <c r="P138" i="7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5" i="7"/>
  <c r="BH135" i="7"/>
  <c r="BG135" i="7"/>
  <c r="BE135" i="7"/>
  <c r="T135" i="7"/>
  <c r="R135" i="7"/>
  <c r="P135" i="7"/>
  <c r="BI134" i="7"/>
  <c r="BH134" i="7"/>
  <c r="BG134" i="7"/>
  <c r="BE134" i="7"/>
  <c r="T134" i="7"/>
  <c r="R134" i="7"/>
  <c r="P134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31" i="7"/>
  <c r="BH131" i="7"/>
  <c r="BG131" i="7"/>
  <c r="BE131" i="7"/>
  <c r="T131" i="7"/>
  <c r="R131" i="7"/>
  <c r="P131" i="7"/>
  <c r="BI130" i="7"/>
  <c r="BH130" i="7"/>
  <c r="BG130" i="7"/>
  <c r="BE130" i="7"/>
  <c r="T130" i="7"/>
  <c r="R130" i="7"/>
  <c r="P130" i="7"/>
  <c r="BI129" i="7"/>
  <c r="BH129" i="7"/>
  <c r="BG129" i="7"/>
  <c r="BE129" i="7"/>
  <c r="T129" i="7"/>
  <c r="R129" i="7"/>
  <c r="P129" i="7"/>
  <c r="BI128" i="7"/>
  <c r="BH128" i="7"/>
  <c r="BG128" i="7"/>
  <c r="BE128" i="7"/>
  <c r="T128" i="7"/>
  <c r="R128" i="7"/>
  <c r="P128" i="7"/>
  <c r="BI127" i="7"/>
  <c r="BH127" i="7"/>
  <c r="BG127" i="7"/>
  <c r="BE127" i="7"/>
  <c r="T127" i="7"/>
  <c r="R127" i="7"/>
  <c r="P127" i="7"/>
  <c r="F118" i="7"/>
  <c r="E116" i="7"/>
  <c r="F89" i="7"/>
  <c r="E87" i="7"/>
  <c r="J24" i="7"/>
  <c r="E24" i="7"/>
  <c r="J92" i="7"/>
  <c r="J23" i="7"/>
  <c r="J21" i="7"/>
  <c r="E21" i="7"/>
  <c r="J120" i="7"/>
  <c r="J20" i="7"/>
  <c r="J18" i="7"/>
  <c r="E18" i="7"/>
  <c r="F121" i="7"/>
  <c r="J17" i="7"/>
  <c r="J15" i="7"/>
  <c r="E15" i="7"/>
  <c r="F91" i="7"/>
  <c r="J14" i="7"/>
  <c r="J12" i="7"/>
  <c r="J118" i="7"/>
  <c r="E7" i="7"/>
  <c r="E85" i="7"/>
  <c r="J37" i="6"/>
  <c r="J36" i="6"/>
  <c r="AY99" i="1"/>
  <c r="J35" i="6"/>
  <c r="AX99" i="1" s="1"/>
  <c r="BI213" i="6"/>
  <c r="BH213" i="6"/>
  <c r="BG213" i="6"/>
  <c r="BE213" i="6"/>
  <c r="T213" i="6"/>
  <c r="R213" i="6"/>
  <c r="P213" i="6"/>
  <c r="BI212" i="6"/>
  <c r="BH212" i="6"/>
  <c r="BG212" i="6"/>
  <c r="BE212" i="6"/>
  <c r="T212" i="6"/>
  <c r="R212" i="6"/>
  <c r="P212" i="6"/>
  <c r="BI210" i="6"/>
  <c r="BH210" i="6"/>
  <c r="BG210" i="6"/>
  <c r="BE210" i="6"/>
  <c r="T210" i="6"/>
  <c r="T209" i="6" s="1"/>
  <c r="R210" i="6"/>
  <c r="R209" i="6"/>
  <c r="P210" i="6"/>
  <c r="P209" i="6" s="1"/>
  <c r="BI208" i="6"/>
  <c r="BH208" i="6"/>
  <c r="BG208" i="6"/>
  <c r="BE208" i="6"/>
  <c r="T208" i="6"/>
  <c r="R208" i="6"/>
  <c r="P208" i="6"/>
  <c r="BI207" i="6"/>
  <c r="BH207" i="6"/>
  <c r="BG207" i="6"/>
  <c r="BE207" i="6"/>
  <c r="T207" i="6"/>
  <c r="R207" i="6"/>
  <c r="P207" i="6"/>
  <c r="BI206" i="6"/>
  <c r="BH206" i="6"/>
  <c r="BG206" i="6"/>
  <c r="BE206" i="6"/>
  <c r="T206" i="6"/>
  <c r="R206" i="6"/>
  <c r="P206" i="6"/>
  <c r="BI205" i="6"/>
  <c r="BH205" i="6"/>
  <c r="BG205" i="6"/>
  <c r="BE205" i="6"/>
  <c r="T205" i="6"/>
  <c r="R205" i="6"/>
  <c r="P205" i="6"/>
  <c r="BI204" i="6"/>
  <c r="BH204" i="6"/>
  <c r="BG204" i="6"/>
  <c r="BE204" i="6"/>
  <c r="T204" i="6"/>
  <c r="R204" i="6"/>
  <c r="P204" i="6"/>
  <c r="BI203" i="6"/>
  <c r="BH203" i="6"/>
  <c r="BG203" i="6"/>
  <c r="BE203" i="6"/>
  <c r="T203" i="6"/>
  <c r="R203" i="6"/>
  <c r="P203" i="6"/>
  <c r="BI202" i="6"/>
  <c r="BH202" i="6"/>
  <c r="BG202" i="6"/>
  <c r="BE202" i="6"/>
  <c r="T202" i="6"/>
  <c r="R202" i="6"/>
  <c r="P202" i="6"/>
  <c r="BI200" i="6"/>
  <c r="BH200" i="6"/>
  <c r="BG200" i="6"/>
  <c r="BE200" i="6"/>
  <c r="T200" i="6"/>
  <c r="R200" i="6"/>
  <c r="P200" i="6"/>
  <c r="BI199" i="6"/>
  <c r="BH199" i="6"/>
  <c r="BG199" i="6"/>
  <c r="BE199" i="6"/>
  <c r="T199" i="6"/>
  <c r="R199" i="6"/>
  <c r="P199" i="6"/>
  <c r="BI198" i="6"/>
  <c r="BH198" i="6"/>
  <c r="BG198" i="6"/>
  <c r="BE198" i="6"/>
  <c r="T198" i="6"/>
  <c r="R198" i="6"/>
  <c r="P198" i="6"/>
  <c r="BI197" i="6"/>
  <c r="BH197" i="6"/>
  <c r="BG197" i="6"/>
  <c r="BE197" i="6"/>
  <c r="T197" i="6"/>
  <c r="R197" i="6"/>
  <c r="P197" i="6"/>
  <c r="BI196" i="6"/>
  <c r="BH196" i="6"/>
  <c r="BG196" i="6"/>
  <c r="BE196" i="6"/>
  <c r="T196" i="6"/>
  <c r="R196" i="6"/>
  <c r="P196" i="6"/>
  <c r="BI195" i="6"/>
  <c r="BH195" i="6"/>
  <c r="BG195" i="6"/>
  <c r="BE195" i="6"/>
  <c r="T195" i="6"/>
  <c r="R195" i="6"/>
  <c r="P195" i="6"/>
  <c r="BI194" i="6"/>
  <c r="BH194" i="6"/>
  <c r="BG194" i="6"/>
  <c r="BE194" i="6"/>
  <c r="T194" i="6"/>
  <c r="R194" i="6"/>
  <c r="P194" i="6"/>
  <c r="BI193" i="6"/>
  <c r="BH193" i="6"/>
  <c r="BG193" i="6"/>
  <c r="BE193" i="6"/>
  <c r="T193" i="6"/>
  <c r="R193" i="6"/>
  <c r="P193" i="6"/>
  <c r="BI192" i="6"/>
  <c r="BH192" i="6"/>
  <c r="BG192" i="6"/>
  <c r="BE192" i="6"/>
  <c r="T192" i="6"/>
  <c r="R192" i="6"/>
  <c r="P192" i="6"/>
  <c r="BI191" i="6"/>
  <c r="BH191" i="6"/>
  <c r="BG191" i="6"/>
  <c r="BE191" i="6"/>
  <c r="T191" i="6"/>
  <c r="R191" i="6"/>
  <c r="P191" i="6"/>
  <c r="BI190" i="6"/>
  <c r="BH190" i="6"/>
  <c r="BG190" i="6"/>
  <c r="BE190" i="6"/>
  <c r="T190" i="6"/>
  <c r="R190" i="6"/>
  <c r="P190" i="6"/>
  <c r="BI189" i="6"/>
  <c r="BH189" i="6"/>
  <c r="BG189" i="6"/>
  <c r="BE189" i="6"/>
  <c r="T189" i="6"/>
  <c r="R189" i="6"/>
  <c r="P189" i="6"/>
  <c r="BI188" i="6"/>
  <c r="BH188" i="6"/>
  <c r="BG188" i="6"/>
  <c r="BE188" i="6"/>
  <c r="T188" i="6"/>
  <c r="R188" i="6"/>
  <c r="P188" i="6"/>
  <c r="BI187" i="6"/>
  <c r="BH187" i="6"/>
  <c r="BG187" i="6"/>
  <c r="BE187" i="6"/>
  <c r="T187" i="6"/>
  <c r="R187" i="6"/>
  <c r="P187" i="6"/>
  <c r="BI186" i="6"/>
  <c r="BH186" i="6"/>
  <c r="BG186" i="6"/>
  <c r="BE186" i="6"/>
  <c r="T186" i="6"/>
  <c r="R186" i="6"/>
  <c r="P186" i="6"/>
  <c r="BI185" i="6"/>
  <c r="BH185" i="6"/>
  <c r="BG185" i="6"/>
  <c r="BE185" i="6"/>
  <c r="T185" i="6"/>
  <c r="R185" i="6"/>
  <c r="P185" i="6"/>
  <c r="BI184" i="6"/>
  <c r="BH184" i="6"/>
  <c r="BG184" i="6"/>
  <c r="BE184" i="6"/>
  <c r="T184" i="6"/>
  <c r="R184" i="6"/>
  <c r="P184" i="6"/>
  <c r="BI183" i="6"/>
  <c r="BH183" i="6"/>
  <c r="BG183" i="6"/>
  <c r="BE183" i="6"/>
  <c r="T183" i="6"/>
  <c r="R183" i="6"/>
  <c r="P183" i="6"/>
  <c r="BI182" i="6"/>
  <c r="BH182" i="6"/>
  <c r="BG182" i="6"/>
  <c r="BE182" i="6"/>
  <c r="T182" i="6"/>
  <c r="R182" i="6"/>
  <c r="P182" i="6"/>
  <c r="BI181" i="6"/>
  <c r="BH181" i="6"/>
  <c r="BG181" i="6"/>
  <c r="BE181" i="6"/>
  <c r="T181" i="6"/>
  <c r="R181" i="6"/>
  <c r="P181" i="6"/>
  <c r="BI180" i="6"/>
  <c r="BH180" i="6"/>
  <c r="BG180" i="6"/>
  <c r="BE180" i="6"/>
  <c r="T180" i="6"/>
  <c r="R180" i="6"/>
  <c r="P180" i="6"/>
  <c r="BI179" i="6"/>
  <c r="BH179" i="6"/>
  <c r="BG179" i="6"/>
  <c r="BE179" i="6"/>
  <c r="T179" i="6"/>
  <c r="R179" i="6"/>
  <c r="P179" i="6"/>
  <c r="BI178" i="6"/>
  <c r="BH178" i="6"/>
  <c r="BG178" i="6"/>
  <c r="BE178" i="6"/>
  <c r="T178" i="6"/>
  <c r="R178" i="6"/>
  <c r="P178" i="6"/>
  <c r="BI177" i="6"/>
  <c r="BH177" i="6"/>
  <c r="BG177" i="6"/>
  <c r="BE177" i="6"/>
  <c r="T177" i="6"/>
  <c r="R177" i="6"/>
  <c r="P177" i="6"/>
  <c r="BI176" i="6"/>
  <c r="BH176" i="6"/>
  <c r="BG176" i="6"/>
  <c r="BE176" i="6"/>
  <c r="T176" i="6"/>
  <c r="R176" i="6"/>
  <c r="P176" i="6"/>
  <c r="BI175" i="6"/>
  <c r="BH175" i="6"/>
  <c r="BG175" i="6"/>
  <c r="BE175" i="6"/>
  <c r="T175" i="6"/>
  <c r="R175" i="6"/>
  <c r="P175" i="6"/>
  <c r="BI174" i="6"/>
  <c r="BH174" i="6"/>
  <c r="BG174" i="6"/>
  <c r="BE174" i="6"/>
  <c r="T174" i="6"/>
  <c r="R174" i="6"/>
  <c r="P174" i="6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71" i="6"/>
  <c r="BH171" i="6"/>
  <c r="BG171" i="6"/>
  <c r="BE171" i="6"/>
  <c r="T171" i="6"/>
  <c r="R171" i="6"/>
  <c r="P171" i="6"/>
  <c r="BI170" i="6"/>
  <c r="BH170" i="6"/>
  <c r="BG170" i="6"/>
  <c r="BE170" i="6"/>
  <c r="T170" i="6"/>
  <c r="R170" i="6"/>
  <c r="P170" i="6"/>
  <c r="BI169" i="6"/>
  <c r="BH169" i="6"/>
  <c r="BG169" i="6"/>
  <c r="BE169" i="6"/>
  <c r="T169" i="6"/>
  <c r="R169" i="6"/>
  <c r="P169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6" i="6"/>
  <c r="BH166" i="6"/>
  <c r="BG166" i="6"/>
  <c r="BE166" i="6"/>
  <c r="T166" i="6"/>
  <c r="R166" i="6"/>
  <c r="P166" i="6"/>
  <c r="BI165" i="6"/>
  <c r="BH165" i="6"/>
  <c r="BG165" i="6"/>
  <c r="BE165" i="6"/>
  <c r="T165" i="6"/>
  <c r="R165" i="6"/>
  <c r="P165" i="6"/>
  <c r="BI164" i="6"/>
  <c r="BH164" i="6"/>
  <c r="BG164" i="6"/>
  <c r="BE164" i="6"/>
  <c r="T164" i="6"/>
  <c r="R164" i="6"/>
  <c r="P164" i="6"/>
  <c r="BI163" i="6"/>
  <c r="BH163" i="6"/>
  <c r="BG163" i="6"/>
  <c r="BE163" i="6"/>
  <c r="T163" i="6"/>
  <c r="R163" i="6"/>
  <c r="P163" i="6"/>
  <c r="BI162" i="6"/>
  <c r="BH162" i="6"/>
  <c r="BG162" i="6"/>
  <c r="BE162" i="6"/>
  <c r="T162" i="6"/>
  <c r="R162" i="6"/>
  <c r="P162" i="6"/>
  <c r="BI161" i="6"/>
  <c r="BH161" i="6"/>
  <c r="BG161" i="6"/>
  <c r="BE161" i="6"/>
  <c r="T161" i="6"/>
  <c r="R161" i="6"/>
  <c r="P161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6" i="6"/>
  <c r="BH156" i="6"/>
  <c r="BG156" i="6"/>
  <c r="BE156" i="6"/>
  <c r="T156" i="6"/>
  <c r="R156" i="6"/>
  <c r="P156" i="6"/>
  <c r="BI155" i="6"/>
  <c r="BH155" i="6"/>
  <c r="BG155" i="6"/>
  <c r="BE155" i="6"/>
  <c r="T155" i="6"/>
  <c r="R155" i="6"/>
  <c r="P155" i="6"/>
  <c r="BI154" i="6"/>
  <c r="BH154" i="6"/>
  <c r="BG154" i="6"/>
  <c r="BE154" i="6"/>
  <c r="T154" i="6"/>
  <c r="R154" i="6"/>
  <c r="P154" i="6"/>
  <c r="BI153" i="6"/>
  <c r="BH153" i="6"/>
  <c r="BG153" i="6"/>
  <c r="BE153" i="6"/>
  <c r="T153" i="6"/>
  <c r="R153" i="6"/>
  <c r="P153" i="6"/>
  <c r="BI152" i="6"/>
  <c r="BH152" i="6"/>
  <c r="BG152" i="6"/>
  <c r="BE152" i="6"/>
  <c r="T152" i="6"/>
  <c r="R152" i="6"/>
  <c r="P152" i="6"/>
  <c r="BI151" i="6"/>
  <c r="BH151" i="6"/>
  <c r="BG151" i="6"/>
  <c r="BE151" i="6"/>
  <c r="T151" i="6"/>
  <c r="R151" i="6"/>
  <c r="P151" i="6"/>
  <c r="BI150" i="6"/>
  <c r="BH150" i="6"/>
  <c r="BG150" i="6"/>
  <c r="BE150" i="6"/>
  <c r="T150" i="6"/>
  <c r="R150" i="6"/>
  <c r="P150" i="6"/>
  <c r="BI149" i="6"/>
  <c r="BH149" i="6"/>
  <c r="BG149" i="6"/>
  <c r="BE149" i="6"/>
  <c r="T149" i="6"/>
  <c r="R149" i="6"/>
  <c r="P149" i="6"/>
  <c r="BI148" i="6"/>
  <c r="BH148" i="6"/>
  <c r="BG148" i="6"/>
  <c r="BE148" i="6"/>
  <c r="T148" i="6"/>
  <c r="R148" i="6"/>
  <c r="P148" i="6"/>
  <c r="BI147" i="6"/>
  <c r="BH147" i="6"/>
  <c r="BG147" i="6"/>
  <c r="BE147" i="6"/>
  <c r="T147" i="6"/>
  <c r="R147" i="6"/>
  <c r="P147" i="6"/>
  <c r="BI146" i="6"/>
  <c r="BH146" i="6"/>
  <c r="BG146" i="6"/>
  <c r="BE146" i="6"/>
  <c r="T146" i="6"/>
  <c r="R146" i="6"/>
  <c r="P146" i="6"/>
  <c r="BI145" i="6"/>
  <c r="BH145" i="6"/>
  <c r="BG145" i="6"/>
  <c r="BE145" i="6"/>
  <c r="T145" i="6"/>
  <c r="R145" i="6"/>
  <c r="P145" i="6"/>
  <c r="BI144" i="6"/>
  <c r="BH144" i="6"/>
  <c r="BG144" i="6"/>
  <c r="BE144" i="6"/>
  <c r="T144" i="6"/>
  <c r="R144" i="6"/>
  <c r="P144" i="6"/>
  <c r="BI143" i="6"/>
  <c r="BH143" i="6"/>
  <c r="BG143" i="6"/>
  <c r="BE143" i="6"/>
  <c r="T143" i="6"/>
  <c r="R143" i="6"/>
  <c r="P143" i="6"/>
  <c r="BI142" i="6"/>
  <c r="BH142" i="6"/>
  <c r="BG142" i="6"/>
  <c r="BE142" i="6"/>
  <c r="T142" i="6"/>
  <c r="R142" i="6"/>
  <c r="P142" i="6"/>
  <c r="BI141" i="6"/>
  <c r="BH141" i="6"/>
  <c r="BG141" i="6"/>
  <c r="BE141" i="6"/>
  <c r="T141" i="6"/>
  <c r="R141" i="6"/>
  <c r="P141" i="6"/>
  <c r="BI140" i="6"/>
  <c r="BH140" i="6"/>
  <c r="BG140" i="6"/>
  <c r="BE140" i="6"/>
  <c r="T140" i="6"/>
  <c r="R140" i="6"/>
  <c r="P140" i="6"/>
  <c r="BI139" i="6"/>
  <c r="BH139" i="6"/>
  <c r="BG139" i="6"/>
  <c r="BE139" i="6"/>
  <c r="T139" i="6"/>
  <c r="R139" i="6"/>
  <c r="P139" i="6"/>
  <c r="BI136" i="6"/>
  <c r="BH136" i="6"/>
  <c r="BG136" i="6"/>
  <c r="BE136" i="6"/>
  <c r="T136" i="6"/>
  <c r="R136" i="6"/>
  <c r="P136" i="6"/>
  <c r="BI135" i="6"/>
  <c r="BH135" i="6"/>
  <c r="BG135" i="6"/>
  <c r="BE135" i="6"/>
  <c r="T135" i="6"/>
  <c r="R135" i="6"/>
  <c r="P135" i="6"/>
  <c r="BI134" i="6"/>
  <c r="BH134" i="6"/>
  <c r="BG134" i="6"/>
  <c r="BE134" i="6"/>
  <c r="T134" i="6"/>
  <c r="R134" i="6"/>
  <c r="P134" i="6"/>
  <c r="BI133" i="6"/>
  <c r="BH133" i="6"/>
  <c r="BG133" i="6"/>
  <c r="BE133" i="6"/>
  <c r="T133" i="6"/>
  <c r="R133" i="6"/>
  <c r="P133" i="6"/>
  <c r="BI131" i="6"/>
  <c r="BH131" i="6"/>
  <c r="BG131" i="6"/>
  <c r="BE131" i="6"/>
  <c r="T131" i="6"/>
  <c r="R131" i="6"/>
  <c r="P131" i="6"/>
  <c r="BI130" i="6"/>
  <c r="BH130" i="6"/>
  <c r="BG130" i="6"/>
  <c r="BE130" i="6"/>
  <c r="T130" i="6"/>
  <c r="R130" i="6"/>
  <c r="P130" i="6"/>
  <c r="BI129" i="6"/>
  <c r="BH129" i="6"/>
  <c r="BG129" i="6"/>
  <c r="BE129" i="6"/>
  <c r="T129" i="6"/>
  <c r="R129" i="6"/>
  <c r="P129" i="6"/>
  <c r="BI128" i="6"/>
  <c r="BH128" i="6"/>
  <c r="BG128" i="6"/>
  <c r="BE128" i="6"/>
  <c r="T128" i="6"/>
  <c r="R128" i="6"/>
  <c r="P128" i="6"/>
  <c r="BI127" i="6"/>
  <c r="BH127" i="6"/>
  <c r="BG127" i="6"/>
  <c r="BE127" i="6"/>
  <c r="T127" i="6"/>
  <c r="R127" i="6"/>
  <c r="P127" i="6"/>
  <c r="F118" i="6"/>
  <c r="E116" i="6"/>
  <c r="F89" i="6"/>
  <c r="E87" i="6"/>
  <c r="J24" i="6"/>
  <c r="E24" i="6"/>
  <c r="J121" i="6" s="1"/>
  <c r="J23" i="6"/>
  <c r="J21" i="6"/>
  <c r="E21" i="6"/>
  <c r="J120" i="6" s="1"/>
  <c r="J20" i="6"/>
  <c r="J18" i="6"/>
  <c r="E18" i="6"/>
  <c r="F121" i="6" s="1"/>
  <c r="J17" i="6"/>
  <c r="J15" i="6"/>
  <c r="E15" i="6"/>
  <c r="F120" i="6" s="1"/>
  <c r="J14" i="6"/>
  <c r="J12" i="6"/>
  <c r="J118" i="6" s="1"/>
  <c r="E7" i="6"/>
  <c r="E85" i="6"/>
  <c r="J37" i="5"/>
  <c r="J36" i="5"/>
  <c r="AY98" i="1" s="1"/>
  <c r="J35" i="5"/>
  <c r="AX98" i="1"/>
  <c r="BI143" i="5"/>
  <c r="BH143" i="5"/>
  <c r="BG143" i="5"/>
  <c r="BE143" i="5"/>
  <c r="T143" i="5"/>
  <c r="R143" i="5"/>
  <c r="P143" i="5"/>
  <c r="BI142" i="5"/>
  <c r="BH142" i="5"/>
  <c r="BG142" i="5"/>
  <c r="BE142" i="5"/>
  <c r="T142" i="5"/>
  <c r="R142" i="5"/>
  <c r="P142" i="5"/>
  <c r="BI141" i="5"/>
  <c r="BH141" i="5"/>
  <c r="BG141" i="5"/>
  <c r="BE141" i="5"/>
  <c r="T141" i="5"/>
  <c r="R141" i="5"/>
  <c r="P141" i="5"/>
  <c r="BI140" i="5"/>
  <c r="BH140" i="5"/>
  <c r="BG140" i="5"/>
  <c r="BE140" i="5"/>
  <c r="T140" i="5"/>
  <c r="R140" i="5"/>
  <c r="P140" i="5"/>
  <c r="BI139" i="5"/>
  <c r="BH139" i="5"/>
  <c r="BG139" i="5"/>
  <c r="BE139" i="5"/>
  <c r="T139" i="5"/>
  <c r="R139" i="5"/>
  <c r="P139" i="5"/>
  <c r="BI138" i="5"/>
  <c r="BH138" i="5"/>
  <c r="BG138" i="5"/>
  <c r="BE138" i="5"/>
  <c r="T138" i="5"/>
  <c r="R138" i="5"/>
  <c r="P138" i="5"/>
  <c r="BI137" i="5"/>
  <c r="BH137" i="5"/>
  <c r="BG137" i="5"/>
  <c r="BE137" i="5"/>
  <c r="T137" i="5"/>
  <c r="R137" i="5"/>
  <c r="P137" i="5"/>
  <c r="BI136" i="5"/>
  <c r="BH136" i="5"/>
  <c r="BG136" i="5"/>
  <c r="BE136" i="5"/>
  <c r="T136" i="5"/>
  <c r="R136" i="5"/>
  <c r="P136" i="5"/>
  <c r="BI135" i="5"/>
  <c r="BH135" i="5"/>
  <c r="BG135" i="5"/>
  <c r="BE135" i="5"/>
  <c r="T135" i="5"/>
  <c r="R135" i="5"/>
  <c r="P135" i="5"/>
  <c r="BI134" i="5"/>
  <c r="BH134" i="5"/>
  <c r="BG134" i="5"/>
  <c r="BE134" i="5"/>
  <c r="T134" i="5"/>
  <c r="R134" i="5"/>
  <c r="P134" i="5"/>
  <c r="BI132" i="5"/>
  <c r="BH132" i="5"/>
  <c r="BG132" i="5"/>
  <c r="BE132" i="5"/>
  <c r="T132" i="5"/>
  <c r="R132" i="5"/>
  <c r="P132" i="5"/>
  <c r="BI131" i="5"/>
  <c r="BH131" i="5"/>
  <c r="BG131" i="5"/>
  <c r="BE131" i="5"/>
  <c r="T131" i="5"/>
  <c r="R131" i="5"/>
  <c r="P131" i="5"/>
  <c r="BI130" i="5"/>
  <c r="BH130" i="5"/>
  <c r="BG130" i="5"/>
  <c r="BE130" i="5"/>
  <c r="T130" i="5"/>
  <c r="R130" i="5"/>
  <c r="P130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6" i="5"/>
  <c r="BH126" i="5"/>
  <c r="BG126" i="5"/>
  <c r="BE126" i="5"/>
  <c r="T126" i="5"/>
  <c r="R126" i="5"/>
  <c r="P126" i="5"/>
  <c r="BI124" i="5"/>
  <c r="BH124" i="5"/>
  <c r="BG124" i="5"/>
  <c r="BE124" i="5"/>
  <c r="T124" i="5"/>
  <c r="R124" i="5"/>
  <c r="P124" i="5"/>
  <c r="BI123" i="5"/>
  <c r="BH123" i="5"/>
  <c r="BG123" i="5"/>
  <c r="BE123" i="5"/>
  <c r="T123" i="5"/>
  <c r="R123" i="5"/>
  <c r="P123" i="5"/>
  <c r="F114" i="5"/>
  <c r="E112" i="5"/>
  <c r="F89" i="5"/>
  <c r="E87" i="5"/>
  <c r="J24" i="5"/>
  <c r="E24" i="5"/>
  <c r="J117" i="5" s="1"/>
  <c r="J23" i="5"/>
  <c r="J21" i="5"/>
  <c r="E21" i="5"/>
  <c r="J116" i="5" s="1"/>
  <c r="J20" i="5"/>
  <c r="J18" i="5"/>
  <c r="E18" i="5"/>
  <c r="F117" i="5" s="1"/>
  <c r="J17" i="5"/>
  <c r="J15" i="5"/>
  <c r="E15" i="5"/>
  <c r="F116" i="5" s="1"/>
  <c r="J14" i="5"/>
  <c r="J12" i="5"/>
  <c r="J114" i="5"/>
  <c r="E7" i="5"/>
  <c r="E110" i="5"/>
  <c r="J37" i="4"/>
  <c r="J36" i="4"/>
  <c r="AY97" i="1" s="1"/>
  <c r="J35" i="4"/>
  <c r="AX97" i="1"/>
  <c r="BI163" i="4"/>
  <c r="BH163" i="4"/>
  <c r="BG163" i="4"/>
  <c r="BE163" i="4"/>
  <c r="T163" i="4"/>
  <c r="R163" i="4"/>
  <c r="P163" i="4"/>
  <c r="BI162" i="4"/>
  <c r="BH162" i="4"/>
  <c r="BG162" i="4"/>
  <c r="BE162" i="4"/>
  <c r="T162" i="4"/>
  <c r="R162" i="4"/>
  <c r="P162" i="4"/>
  <c r="BI161" i="4"/>
  <c r="BH161" i="4"/>
  <c r="BG161" i="4"/>
  <c r="BE161" i="4"/>
  <c r="T161" i="4"/>
  <c r="R161" i="4"/>
  <c r="P161" i="4"/>
  <c r="BI160" i="4"/>
  <c r="BH160" i="4"/>
  <c r="BG160" i="4"/>
  <c r="BE160" i="4"/>
  <c r="T160" i="4"/>
  <c r="R160" i="4"/>
  <c r="P160" i="4"/>
  <c r="BI159" i="4"/>
  <c r="BH159" i="4"/>
  <c r="BG159" i="4"/>
  <c r="BE159" i="4"/>
  <c r="T159" i="4"/>
  <c r="R159" i="4"/>
  <c r="P159" i="4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5" i="4"/>
  <c r="BH145" i="4"/>
  <c r="BG145" i="4"/>
  <c r="BE145" i="4"/>
  <c r="T145" i="4"/>
  <c r="R145" i="4"/>
  <c r="P145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0" i="4"/>
  <c r="BH140" i="4"/>
  <c r="BG140" i="4"/>
  <c r="BE140" i="4"/>
  <c r="T140" i="4"/>
  <c r="R140" i="4"/>
  <c r="P140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4" i="4"/>
  <c r="BH134" i="4"/>
  <c r="BG134" i="4"/>
  <c r="BE134" i="4"/>
  <c r="T134" i="4"/>
  <c r="T133" i="4"/>
  <c r="R134" i="4"/>
  <c r="R133" i="4" s="1"/>
  <c r="P134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8" i="4"/>
  <c r="BH128" i="4"/>
  <c r="BG128" i="4"/>
  <c r="BE128" i="4"/>
  <c r="T128" i="4"/>
  <c r="T127" i="4"/>
  <c r="R128" i="4"/>
  <c r="R127" i="4"/>
  <c r="P128" i="4"/>
  <c r="P127" i="4"/>
  <c r="F119" i="4"/>
  <c r="E117" i="4"/>
  <c r="F89" i="4"/>
  <c r="E87" i="4"/>
  <c r="J24" i="4"/>
  <c r="E24" i="4"/>
  <c r="J122" i="4" s="1"/>
  <c r="J23" i="4"/>
  <c r="J21" i="4"/>
  <c r="E21" i="4"/>
  <c r="J121" i="4" s="1"/>
  <c r="J20" i="4"/>
  <c r="J18" i="4"/>
  <c r="E18" i="4"/>
  <c r="F92" i="4" s="1"/>
  <c r="J17" i="4"/>
  <c r="J15" i="4"/>
  <c r="E15" i="4"/>
  <c r="F91" i="4" s="1"/>
  <c r="J14" i="4"/>
  <c r="J12" i="4"/>
  <c r="J119" i="4"/>
  <c r="E7" i="4"/>
  <c r="E115" i="4"/>
  <c r="J37" i="3"/>
  <c r="J36" i="3"/>
  <c r="AY96" i="1" s="1"/>
  <c r="J35" i="3"/>
  <c r="AX96" i="1"/>
  <c r="BI584" i="3"/>
  <c r="BH584" i="3"/>
  <c r="BG584" i="3"/>
  <c r="BE584" i="3"/>
  <c r="T584" i="3"/>
  <c r="R584" i="3"/>
  <c r="P584" i="3"/>
  <c r="BI581" i="3"/>
  <c r="BH581" i="3"/>
  <c r="BG581" i="3"/>
  <c r="BE581" i="3"/>
  <c r="T581" i="3"/>
  <c r="R581" i="3"/>
  <c r="P581" i="3"/>
  <c r="BI570" i="3"/>
  <c r="BH570" i="3"/>
  <c r="BG570" i="3"/>
  <c r="BE570" i="3"/>
  <c r="T570" i="3"/>
  <c r="R570" i="3"/>
  <c r="P570" i="3"/>
  <c r="BI568" i="3"/>
  <c r="BH568" i="3"/>
  <c r="BG568" i="3"/>
  <c r="BE568" i="3"/>
  <c r="T568" i="3"/>
  <c r="R568" i="3"/>
  <c r="P568" i="3"/>
  <c r="BI566" i="3"/>
  <c r="BH566" i="3"/>
  <c r="BG566" i="3"/>
  <c r="BE566" i="3"/>
  <c r="T566" i="3"/>
  <c r="R566" i="3"/>
  <c r="P566" i="3"/>
  <c r="BI564" i="3"/>
  <c r="BH564" i="3"/>
  <c r="BG564" i="3"/>
  <c r="BE564" i="3"/>
  <c r="T564" i="3"/>
  <c r="R564" i="3"/>
  <c r="P564" i="3"/>
  <c r="BI562" i="3"/>
  <c r="BH562" i="3"/>
  <c r="BG562" i="3"/>
  <c r="BE562" i="3"/>
  <c r="T562" i="3"/>
  <c r="R562" i="3"/>
  <c r="P562" i="3"/>
  <c r="BI557" i="3"/>
  <c r="BH557" i="3"/>
  <c r="BG557" i="3"/>
  <c r="BE557" i="3"/>
  <c r="T557" i="3"/>
  <c r="R557" i="3"/>
  <c r="P557" i="3"/>
  <c r="BI555" i="3"/>
  <c r="BH555" i="3"/>
  <c r="BG555" i="3"/>
  <c r="BE555" i="3"/>
  <c r="T555" i="3"/>
  <c r="R555" i="3"/>
  <c r="P555" i="3"/>
  <c r="BI550" i="3"/>
  <c r="BH550" i="3"/>
  <c r="BG550" i="3"/>
  <c r="BE550" i="3"/>
  <c r="T550" i="3"/>
  <c r="R550" i="3"/>
  <c r="P550" i="3"/>
  <c r="BI548" i="3"/>
  <c r="BH548" i="3"/>
  <c r="BG548" i="3"/>
  <c r="BE548" i="3"/>
  <c r="T548" i="3"/>
  <c r="R548" i="3"/>
  <c r="P548" i="3"/>
  <c r="BI546" i="3"/>
  <c r="BH546" i="3"/>
  <c r="BG546" i="3"/>
  <c r="BE546" i="3"/>
  <c r="T546" i="3"/>
  <c r="R546" i="3"/>
  <c r="P546" i="3"/>
  <c r="BI540" i="3"/>
  <c r="BH540" i="3"/>
  <c r="BG540" i="3"/>
  <c r="BE540" i="3"/>
  <c r="T540" i="3"/>
  <c r="R540" i="3"/>
  <c r="P540" i="3"/>
  <c r="BI538" i="3"/>
  <c r="BH538" i="3"/>
  <c r="BG538" i="3"/>
  <c r="BE538" i="3"/>
  <c r="T538" i="3"/>
  <c r="R538" i="3"/>
  <c r="P538" i="3"/>
  <c r="BI532" i="3"/>
  <c r="BH532" i="3"/>
  <c r="BG532" i="3"/>
  <c r="BE532" i="3"/>
  <c r="T532" i="3"/>
  <c r="R532" i="3"/>
  <c r="P532" i="3"/>
  <c r="BI530" i="3"/>
  <c r="BH530" i="3"/>
  <c r="BG530" i="3"/>
  <c r="BE530" i="3"/>
  <c r="T530" i="3"/>
  <c r="R530" i="3"/>
  <c r="P530" i="3"/>
  <c r="BI529" i="3"/>
  <c r="BH529" i="3"/>
  <c r="BG529" i="3"/>
  <c r="BE529" i="3"/>
  <c r="T529" i="3"/>
  <c r="R529" i="3"/>
  <c r="P529" i="3"/>
  <c r="BI528" i="3"/>
  <c r="BH528" i="3"/>
  <c r="BG528" i="3"/>
  <c r="BE528" i="3"/>
  <c r="T528" i="3"/>
  <c r="R528" i="3"/>
  <c r="P528" i="3"/>
  <c r="BI527" i="3"/>
  <c r="BH527" i="3"/>
  <c r="BG527" i="3"/>
  <c r="BE527" i="3"/>
  <c r="T527" i="3"/>
  <c r="R527" i="3"/>
  <c r="P527" i="3"/>
  <c r="BI526" i="3"/>
  <c r="BH526" i="3"/>
  <c r="BG526" i="3"/>
  <c r="BE526" i="3"/>
  <c r="T526" i="3"/>
  <c r="R526" i="3"/>
  <c r="P526" i="3"/>
  <c r="BI525" i="3"/>
  <c r="BH525" i="3"/>
  <c r="BG525" i="3"/>
  <c r="BE525" i="3"/>
  <c r="T525" i="3"/>
  <c r="R525" i="3"/>
  <c r="P525" i="3"/>
  <c r="BI524" i="3"/>
  <c r="BH524" i="3"/>
  <c r="BG524" i="3"/>
  <c r="BE524" i="3"/>
  <c r="T524" i="3"/>
  <c r="R524" i="3"/>
  <c r="P524" i="3"/>
  <c r="BI523" i="3"/>
  <c r="BH523" i="3"/>
  <c r="BG523" i="3"/>
  <c r="BE523" i="3"/>
  <c r="T523" i="3"/>
  <c r="R523" i="3"/>
  <c r="P523" i="3"/>
  <c r="BI522" i="3"/>
  <c r="BH522" i="3"/>
  <c r="BG522" i="3"/>
  <c r="BE522" i="3"/>
  <c r="T522" i="3"/>
  <c r="R522" i="3"/>
  <c r="P522" i="3"/>
  <c r="BI521" i="3"/>
  <c r="BH521" i="3"/>
  <c r="BG521" i="3"/>
  <c r="BE521" i="3"/>
  <c r="T521" i="3"/>
  <c r="R521" i="3"/>
  <c r="P521" i="3"/>
  <c r="BI520" i="3"/>
  <c r="BH520" i="3"/>
  <c r="BG520" i="3"/>
  <c r="BE520" i="3"/>
  <c r="T520" i="3"/>
  <c r="R520" i="3"/>
  <c r="P520" i="3"/>
  <c r="BI519" i="3"/>
  <c r="BH519" i="3"/>
  <c r="BG519" i="3"/>
  <c r="BE519" i="3"/>
  <c r="T519" i="3"/>
  <c r="R519" i="3"/>
  <c r="P519" i="3"/>
  <c r="BI518" i="3"/>
  <c r="BH518" i="3"/>
  <c r="BG518" i="3"/>
  <c r="BE518" i="3"/>
  <c r="T518" i="3"/>
  <c r="R518" i="3"/>
  <c r="P518" i="3"/>
  <c r="BI517" i="3"/>
  <c r="BH517" i="3"/>
  <c r="BG517" i="3"/>
  <c r="BE517" i="3"/>
  <c r="T517" i="3"/>
  <c r="R517" i="3"/>
  <c r="P517" i="3"/>
  <c r="BI516" i="3"/>
  <c r="BH516" i="3"/>
  <c r="BG516" i="3"/>
  <c r="BE516" i="3"/>
  <c r="T516" i="3"/>
  <c r="R516" i="3"/>
  <c r="P516" i="3"/>
  <c r="BI515" i="3"/>
  <c r="BH515" i="3"/>
  <c r="BG515" i="3"/>
  <c r="BE515" i="3"/>
  <c r="T515" i="3"/>
  <c r="R515" i="3"/>
  <c r="P515" i="3"/>
  <c r="BI513" i="3"/>
  <c r="BH513" i="3"/>
  <c r="BG513" i="3"/>
  <c r="BE513" i="3"/>
  <c r="T513" i="3"/>
  <c r="R513" i="3"/>
  <c r="P513" i="3"/>
  <c r="BI511" i="3"/>
  <c r="BH511" i="3"/>
  <c r="BG511" i="3"/>
  <c r="BE511" i="3"/>
  <c r="T511" i="3"/>
  <c r="R511" i="3"/>
  <c r="P511" i="3"/>
  <c r="BI509" i="3"/>
  <c r="BH509" i="3"/>
  <c r="BG509" i="3"/>
  <c r="BE509" i="3"/>
  <c r="T509" i="3"/>
  <c r="R509" i="3"/>
  <c r="P509" i="3"/>
  <c r="BI507" i="3"/>
  <c r="BH507" i="3"/>
  <c r="BG507" i="3"/>
  <c r="BE507" i="3"/>
  <c r="T507" i="3"/>
  <c r="R507" i="3"/>
  <c r="P507" i="3"/>
  <c r="BI505" i="3"/>
  <c r="BH505" i="3"/>
  <c r="BG505" i="3"/>
  <c r="BE505" i="3"/>
  <c r="T505" i="3"/>
  <c r="R505" i="3"/>
  <c r="P505" i="3"/>
  <c r="BI503" i="3"/>
  <c r="BH503" i="3"/>
  <c r="BG503" i="3"/>
  <c r="BE503" i="3"/>
  <c r="T503" i="3"/>
  <c r="R503" i="3"/>
  <c r="P503" i="3"/>
  <c r="BI502" i="3"/>
  <c r="BH502" i="3"/>
  <c r="BG502" i="3"/>
  <c r="BE502" i="3"/>
  <c r="T502" i="3"/>
  <c r="R502" i="3"/>
  <c r="P502" i="3"/>
  <c r="BI500" i="3"/>
  <c r="BH500" i="3"/>
  <c r="BG500" i="3"/>
  <c r="BE500" i="3"/>
  <c r="T500" i="3"/>
  <c r="R500" i="3"/>
  <c r="P500" i="3"/>
  <c r="BI499" i="3"/>
  <c r="BH499" i="3"/>
  <c r="BG499" i="3"/>
  <c r="BE499" i="3"/>
  <c r="T499" i="3"/>
  <c r="R499" i="3"/>
  <c r="P499" i="3"/>
  <c r="BI497" i="3"/>
  <c r="BH497" i="3"/>
  <c r="BG497" i="3"/>
  <c r="BE497" i="3"/>
  <c r="T497" i="3"/>
  <c r="R497" i="3"/>
  <c r="P497" i="3"/>
  <c r="BI495" i="3"/>
  <c r="BH495" i="3"/>
  <c r="BG495" i="3"/>
  <c r="BE495" i="3"/>
  <c r="T495" i="3"/>
  <c r="R495" i="3"/>
  <c r="P495" i="3"/>
  <c r="BI494" i="3"/>
  <c r="BH494" i="3"/>
  <c r="BG494" i="3"/>
  <c r="BE494" i="3"/>
  <c r="T494" i="3"/>
  <c r="R494" i="3"/>
  <c r="P494" i="3"/>
  <c r="BI492" i="3"/>
  <c r="BH492" i="3"/>
  <c r="BG492" i="3"/>
  <c r="BE492" i="3"/>
  <c r="T492" i="3"/>
  <c r="R492" i="3"/>
  <c r="P492" i="3"/>
  <c r="BI490" i="3"/>
  <c r="BH490" i="3"/>
  <c r="BG490" i="3"/>
  <c r="BE490" i="3"/>
  <c r="T490" i="3"/>
  <c r="R490" i="3"/>
  <c r="P490" i="3"/>
  <c r="BI484" i="3"/>
  <c r="BH484" i="3"/>
  <c r="BG484" i="3"/>
  <c r="BE484" i="3"/>
  <c r="T484" i="3"/>
  <c r="R484" i="3"/>
  <c r="P484" i="3"/>
  <c r="BI479" i="3"/>
  <c r="BH479" i="3"/>
  <c r="BG479" i="3"/>
  <c r="BE479" i="3"/>
  <c r="T479" i="3"/>
  <c r="R479" i="3"/>
  <c r="P479" i="3"/>
  <c r="BI474" i="3"/>
  <c r="BH474" i="3"/>
  <c r="BG474" i="3"/>
  <c r="BE474" i="3"/>
  <c r="T474" i="3"/>
  <c r="R474" i="3"/>
  <c r="P474" i="3"/>
  <c r="BI472" i="3"/>
  <c r="BH472" i="3"/>
  <c r="BG472" i="3"/>
  <c r="BE472" i="3"/>
  <c r="T472" i="3"/>
  <c r="R472" i="3"/>
  <c r="P472" i="3"/>
  <c r="BI467" i="3"/>
  <c r="BH467" i="3"/>
  <c r="BG467" i="3"/>
  <c r="BE467" i="3"/>
  <c r="T467" i="3"/>
  <c r="R467" i="3"/>
  <c r="P467" i="3"/>
  <c r="BI465" i="3"/>
  <c r="BH465" i="3"/>
  <c r="BG465" i="3"/>
  <c r="BE465" i="3"/>
  <c r="T465" i="3"/>
  <c r="R465" i="3"/>
  <c r="P465" i="3"/>
  <c r="BI460" i="3"/>
  <c r="BH460" i="3"/>
  <c r="BG460" i="3"/>
  <c r="BE460" i="3"/>
  <c r="T460" i="3"/>
  <c r="R460" i="3"/>
  <c r="P460" i="3"/>
  <c r="BI458" i="3"/>
  <c r="BH458" i="3"/>
  <c r="BG458" i="3"/>
  <c r="BE458" i="3"/>
  <c r="T458" i="3"/>
  <c r="R458" i="3"/>
  <c r="P458" i="3"/>
  <c r="BI451" i="3"/>
  <c r="BH451" i="3"/>
  <c r="BG451" i="3"/>
  <c r="BE451" i="3"/>
  <c r="T451" i="3"/>
  <c r="R451" i="3"/>
  <c r="P451" i="3"/>
  <c r="BI449" i="3"/>
  <c r="BH449" i="3"/>
  <c r="BG449" i="3"/>
  <c r="BE449" i="3"/>
  <c r="T449" i="3"/>
  <c r="R449" i="3"/>
  <c r="P449" i="3"/>
  <c r="BI446" i="3"/>
  <c r="BH446" i="3"/>
  <c r="BG446" i="3"/>
  <c r="BE446" i="3"/>
  <c r="T446" i="3"/>
  <c r="R446" i="3"/>
  <c r="P446" i="3"/>
  <c r="BI443" i="3"/>
  <c r="BH443" i="3"/>
  <c r="BG443" i="3"/>
  <c r="BE443" i="3"/>
  <c r="T443" i="3"/>
  <c r="R443" i="3"/>
  <c r="P443" i="3"/>
  <c r="BI440" i="3"/>
  <c r="BH440" i="3"/>
  <c r="BG440" i="3"/>
  <c r="BE440" i="3"/>
  <c r="T440" i="3"/>
  <c r="R440" i="3"/>
  <c r="P440" i="3"/>
  <c r="BI438" i="3"/>
  <c r="BH438" i="3"/>
  <c r="BG438" i="3"/>
  <c r="BE438" i="3"/>
  <c r="T438" i="3"/>
  <c r="R438" i="3"/>
  <c r="P438" i="3"/>
  <c r="BI435" i="3"/>
  <c r="BH435" i="3"/>
  <c r="BG435" i="3"/>
  <c r="BE435" i="3"/>
  <c r="T435" i="3"/>
  <c r="R435" i="3"/>
  <c r="P435" i="3"/>
  <c r="BI431" i="3"/>
  <c r="BH431" i="3"/>
  <c r="BG431" i="3"/>
  <c r="BE431" i="3"/>
  <c r="T431" i="3"/>
  <c r="R431" i="3"/>
  <c r="P431" i="3"/>
  <c r="BI429" i="3"/>
  <c r="BH429" i="3"/>
  <c r="BG429" i="3"/>
  <c r="BE429" i="3"/>
  <c r="T429" i="3"/>
  <c r="R429" i="3"/>
  <c r="P429" i="3"/>
  <c r="BI428" i="3"/>
  <c r="BH428" i="3"/>
  <c r="BG428" i="3"/>
  <c r="BE428" i="3"/>
  <c r="T428" i="3"/>
  <c r="R428" i="3"/>
  <c r="P428" i="3"/>
  <c r="BI426" i="3"/>
  <c r="BH426" i="3"/>
  <c r="BG426" i="3"/>
  <c r="BE426" i="3"/>
  <c r="T426" i="3"/>
  <c r="R426" i="3"/>
  <c r="P426" i="3"/>
  <c r="BI424" i="3"/>
  <c r="BH424" i="3"/>
  <c r="BG424" i="3"/>
  <c r="BE424" i="3"/>
  <c r="T424" i="3"/>
  <c r="R424" i="3"/>
  <c r="P424" i="3"/>
  <c r="BI421" i="3"/>
  <c r="BH421" i="3"/>
  <c r="BG421" i="3"/>
  <c r="BE421" i="3"/>
  <c r="T421" i="3"/>
  <c r="R421" i="3"/>
  <c r="P421" i="3"/>
  <c r="BI419" i="3"/>
  <c r="BH419" i="3"/>
  <c r="BG419" i="3"/>
  <c r="BE419" i="3"/>
  <c r="T419" i="3"/>
  <c r="R419" i="3"/>
  <c r="P419" i="3"/>
  <c r="BI416" i="3"/>
  <c r="BH416" i="3"/>
  <c r="BG416" i="3"/>
  <c r="BE416" i="3"/>
  <c r="T416" i="3"/>
  <c r="R416" i="3"/>
  <c r="P416" i="3"/>
  <c r="BI414" i="3"/>
  <c r="BH414" i="3"/>
  <c r="BG414" i="3"/>
  <c r="BE414" i="3"/>
  <c r="T414" i="3"/>
  <c r="R414" i="3"/>
  <c r="P414" i="3"/>
  <c r="BI412" i="3"/>
  <c r="BH412" i="3"/>
  <c r="BG412" i="3"/>
  <c r="BE412" i="3"/>
  <c r="T412" i="3"/>
  <c r="R412" i="3"/>
  <c r="P412" i="3"/>
  <c r="BI408" i="3"/>
  <c r="BH408" i="3"/>
  <c r="BG408" i="3"/>
  <c r="BE408" i="3"/>
  <c r="T408" i="3"/>
  <c r="R408" i="3"/>
  <c r="P408" i="3"/>
  <c r="BI406" i="3"/>
  <c r="BH406" i="3"/>
  <c r="BG406" i="3"/>
  <c r="BE406" i="3"/>
  <c r="T406" i="3"/>
  <c r="R406" i="3"/>
  <c r="P406" i="3"/>
  <c r="BI404" i="3"/>
  <c r="BH404" i="3"/>
  <c r="BG404" i="3"/>
  <c r="BE404" i="3"/>
  <c r="T404" i="3"/>
  <c r="R404" i="3"/>
  <c r="P404" i="3"/>
  <c r="BI394" i="3"/>
  <c r="BH394" i="3"/>
  <c r="BG394" i="3"/>
  <c r="BE394" i="3"/>
  <c r="T394" i="3"/>
  <c r="R394" i="3"/>
  <c r="P394" i="3"/>
  <c r="BI392" i="3"/>
  <c r="BH392" i="3"/>
  <c r="BG392" i="3"/>
  <c r="BE392" i="3"/>
  <c r="T392" i="3"/>
  <c r="R392" i="3"/>
  <c r="P392" i="3"/>
  <c r="BI382" i="3"/>
  <c r="BH382" i="3"/>
  <c r="BG382" i="3"/>
  <c r="BE382" i="3"/>
  <c r="T382" i="3"/>
  <c r="R382" i="3"/>
  <c r="P382" i="3"/>
  <c r="BI379" i="3"/>
  <c r="BH379" i="3"/>
  <c r="BG379" i="3"/>
  <c r="BE379" i="3"/>
  <c r="T379" i="3"/>
  <c r="T378" i="3" s="1"/>
  <c r="R379" i="3"/>
  <c r="R378" i="3"/>
  <c r="P379" i="3"/>
  <c r="P378" i="3" s="1"/>
  <c r="BI376" i="3"/>
  <c r="BH376" i="3"/>
  <c r="BG376" i="3"/>
  <c r="BE376" i="3"/>
  <c r="T376" i="3"/>
  <c r="R376" i="3"/>
  <c r="P376" i="3"/>
  <c r="BI370" i="3"/>
  <c r="BH370" i="3"/>
  <c r="BG370" i="3"/>
  <c r="BE370" i="3"/>
  <c r="T370" i="3"/>
  <c r="R370" i="3"/>
  <c r="P370" i="3"/>
  <c r="BI368" i="3"/>
  <c r="BH368" i="3"/>
  <c r="BG368" i="3"/>
  <c r="BE368" i="3"/>
  <c r="T368" i="3"/>
  <c r="R368" i="3"/>
  <c r="P368" i="3"/>
  <c r="BI362" i="3"/>
  <c r="BH362" i="3"/>
  <c r="BG362" i="3"/>
  <c r="BE362" i="3"/>
  <c r="T362" i="3"/>
  <c r="R362" i="3"/>
  <c r="P362" i="3"/>
  <c r="BI356" i="3"/>
  <c r="BH356" i="3"/>
  <c r="BG356" i="3"/>
  <c r="BE356" i="3"/>
  <c r="T356" i="3"/>
  <c r="R356" i="3"/>
  <c r="P356" i="3"/>
  <c r="BI355" i="3"/>
  <c r="BH355" i="3"/>
  <c r="BG355" i="3"/>
  <c r="BE355" i="3"/>
  <c r="T355" i="3"/>
  <c r="R355" i="3"/>
  <c r="P355" i="3"/>
  <c r="BI351" i="3"/>
  <c r="BH351" i="3"/>
  <c r="BG351" i="3"/>
  <c r="BE351" i="3"/>
  <c r="T351" i="3"/>
  <c r="R351" i="3"/>
  <c r="P351" i="3"/>
  <c r="BI349" i="3"/>
  <c r="BH349" i="3"/>
  <c r="BG349" i="3"/>
  <c r="BE349" i="3"/>
  <c r="T349" i="3"/>
  <c r="R349" i="3"/>
  <c r="P349" i="3"/>
  <c r="BI347" i="3"/>
  <c r="BH347" i="3"/>
  <c r="BG347" i="3"/>
  <c r="BE347" i="3"/>
  <c r="T347" i="3"/>
  <c r="R347" i="3"/>
  <c r="P347" i="3"/>
  <c r="BI345" i="3"/>
  <c r="BH345" i="3"/>
  <c r="BG345" i="3"/>
  <c r="BE345" i="3"/>
  <c r="T345" i="3"/>
  <c r="R345" i="3"/>
  <c r="P345" i="3"/>
  <c r="BI338" i="3"/>
  <c r="BH338" i="3"/>
  <c r="BG338" i="3"/>
  <c r="BE338" i="3"/>
  <c r="T338" i="3"/>
  <c r="R338" i="3"/>
  <c r="P338" i="3"/>
  <c r="BI331" i="3"/>
  <c r="BH331" i="3"/>
  <c r="BG331" i="3"/>
  <c r="BE331" i="3"/>
  <c r="T331" i="3"/>
  <c r="R331" i="3"/>
  <c r="P331" i="3"/>
  <c r="BI324" i="3"/>
  <c r="BH324" i="3"/>
  <c r="BG324" i="3"/>
  <c r="BE324" i="3"/>
  <c r="T324" i="3"/>
  <c r="R324" i="3"/>
  <c r="P324" i="3"/>
  <c r="BI323" i="3"/>
  <c r="BH323" i="3"/>
  <c r="BG323" i="3"/>
  <c r="BE323" i="3"/>
  <c r="T323" i="3"/>
  <c r="R323" i="3"/>
  <c r="P323" i="3"/>
  <c r="BI318" i="3"/>
  <c r="BH318" i="3"/>
  <c r="BG318" i="3"/>
  <c r="BE318" i="3"/>
  <c r="T318" i="3"/>
  <c r="R318" i="3"/>
  <c r="P318" i="3"/>
  <c r="BI313" i="3"/>
  <c r="BH313" i="3"/>
  <c r="BG313" i="3"/>
  <c r="BE313" i="3"/>
  <c r="T313" i="3"/>
  <c r="R313" i="3"/>
  <c r="P313" i="3"/>
  <c r="BI309" i="3"/>
  <c r="BH309" i="3"/>
  <c r="BG309" i="3"/>
  <c r="BE309" i="3"/>
  <c r="T309" i="3"/>
  <c r="R309" i="3"/>
  <c r="P309" i="3"/>
  <c r="BI301" i="3"/>
  <c r="BH301" i="3"/>
  <c r="BG301" i="3"/>
  <c r="BE301" i="3"/>
  <c r="T301" i="3"/>
  <c r="R301" i="3"/>
  <c r="P301" i="3"/>
  <c r="BI295" i="3"/>
  <c r="BH295" i="3"/>
  <c r="BG295" i="3"/>
  <c r="BE295" i="3"/>
  <c r="T295" i="3"/>
  <c r="R295" i="3"/>
  <c r="P295" i="3"/>
  <c r="BI287" i="3"/>
  <c r="BH287" i="3"/>
  <c r="BG287" i="3"/>
  <c r="BE287" i="3"/>
  <c r="T287" i="3"/>
  <c r="R287" i="3"/>
  <c r="P287" i="3"/>
  <c r="BI282" i="3"/>
  <c r="BH282" i="3"/>
  <c r="BG282" i="3"/>
  <c r="BE282" i="3"/>
  <c r="T282" i="3"/>
  <c r="R282" i="3"/>
  <c r="P282" i="3"/>
  <c r="BI279" i="3"/>
  <c r="BH279" i="3"/>
  <c r="BG279" i="3"/>
  <c r="BE279" i="3"/>
  <c r="T279" i="3"/>
  <c r="R279" i="3"/>
  <c r="P279" i="3"/>
  <c r="BI277" i="3"/>
  <c r="BH277" i="3"/>
  <c r="BG277" i="3"/>
  <c r="BE277" i="3"/>
  <c r="T277" i="3"/>
  <c r="R277" i="3"/>
  <c r="P277" i="3"/>
  <c r="BI275" i="3"/>
  <c r="BH275" i="3"/>
  <c r="BG275" i="3"/>
  <c r="BE275" i="3"/>
  <c r="T275" i="3"/>
  <c r="R275" i="3"/>
  <c r="P275" i="3"/>
  <c r="BI273" i="3"/>
  <c r="BH273" i="3"/>
  <c r="BG273" i="3"/>
  <c r="BE273" i="3"/>
  <c r="T273" i="3"/>
  <c r="R273" i="3"/>
  <c r="P273" i="3"/>
  <c r="BI269" i="3"/>
  <c r="BH269" i="3"/>
  <c r="BG269" i="3"/>
  <c r="BE269" i="3"/>
  <c r="T269" i="3"/>
  <c r="R269" i="3"/>
  <c r="P269" i="3"/>
  <c r="BI266" i="3"/>
  <c r="BH266" i="3"/>
  <c r="BG266" i="3"/>
  <c r="BE266" i="3"/>
  <c r="T266" i="3"/>
  <c r="R266" i="3"/>
  <c r="P266" i="3"/>
  <c r="BI261" i="3"/>
  <c r="BH261" i="3"/>
  <c r="BG261" i="3"/>
  <c r="BE261" i="3"/>
  <c r="T261" i="3"/>
  <c r="R261" i="3"/>
  <c r="P261" i="3"/>
  <c r="BI259" i="3"/>
  <c r="BH259" i="3"/>
  <c r="BG259" i="3"/>
  <c r="BE259" i="3"/>
  <c r="T259" i="3"/>
  <c r="R259" i="3"/>
  <c r="P259" i="3"/>
  <c r="BI251" i="3"/>
  <c r="BH251" i="3"/>
  <c r="BG251" i="3"/>
  <c r="BE251" i="3"/>
  <c r="T251" i="3"/>
  <c r="R251" i="3"/>
  <c r="P251" i="3"/>
  <c r="BI248" i="3"/>
  <c r="BH248" i="3"/>
  <c r="BG248" i="3"/>
  <c r="BE248" i="3"/>
  <c r="T248" i="3"/>
  <c r="R248" i="3"/>
  <c r="P248" i="3"/>
  <c r="BI247" i="3"/>
  <c r="BH247" i="3"/>
  <c r="BG247" i="3"/>
  <c r="BE247" i="3"/>
  <c r="T247" i="3"/>
  <c r="R247" i="3"/>
  <c r="P247" i="3"/>
  <c r="BI243" i="3"/>
  <c r="BH243" i="3"/>
  <c r="BG243" i="3"/>
  <c r="BE243" i="3"/>
  <c r="T243" i="3"/>
  <c r="R243" i="3"/>
  <c r="P243" i="3"/>
  <c r="BI239" i="3"/>
  <c r="BH239" i="3"/>
  <c r="BG239" i="3"/>
  <c r="BE239" i="3"/>
  <c r="T239" i="3"/>
  <c r="R239" i="3"/>
  <c r="P239" i="3"/>
  <c r="BI234" i="3"/>
  <c r="BH234" i="3"/>
  <c r="BG234" i="3"/>
  <c r="BE234" i="3"/>
  <c r="T234" i="3"/>
  <c r="R234" i="3"/>
  <c r="P234" i="3"/>
  <c r="BI233" i="3"/>
  <c r="BH233" i="3"/>
  <c r="BG233" i="3"/>
  <c r="BE233" i="3"/>
  <c r="T233" i="3"/>
  <c r="R233" i="3"/>
  <c r="P233" i="3"/>
  <c r="BI228" i="3"/>
  <c r="BH228" i="3"/>
  <c r="BG228" i="3"/>
  <c r="BE228" i="3"/>
  <c r="T228" i="3"/>
  <c r="R228" i="3"/>
  <c r="P228" i="3"/>
  <c r="BI224" i="3"/>
  <c r="BH224" i="3"/>
  <c r="BG224" i="3"/>
  <c r="BE224" i="3"/>
  <c r="T224" i="3"/>
  <c r="R224" i="3"/>
  <c r="P224" i="3"/>
  <c r="BI218" i="3"/>
  <c r="BH218" i="3"/>
  <c r="BG218" i="3"/>
  <c r="BE218" i="3"/>
  <c r="T218" i="3"/>
  <c r="R218" i="3"/>
  <c r="P218" i="3"/>
  <c r="BI216" i="3"/>
  <c r="BH216" i="3"/>
  <c r="BG216" i="3"/>
  <c r="BE216" i="3"/>
  <c r="T216" i="3"/>
  <c r="R216" i="3"/>
  <c r="P216" i="3"/>
  <c r="BI215" i="3"/>
  <c r="BH215" i="3"/>
  <c r="BG215" i="3"/>
  <c r="BE215" i="3"/>
  <c r="T215" i="3"/>
  <c r="R215" i="3"/>
  <c r="P215" i="3"/>
  <c r="BI210" i="3"/>
  <c r="BH210" i="3"/>
  <c r="BG210" i="3"/>
  <c r="BE210" i="3"/>
  <c r="T210" i="3"/>
  <c r="R210" i="3"/>
  <c r="P210" i="3"/>
  <c r="BI207" i="3"/>
  <c r="BH207" i="3"/>
  <c r="BG207" i="3"/>
  <c r="BE207" i="3"/>
  <c r="T207" i="3"/>
  <c r="R207" i="3"/>
  <c r="P207" i="3"/>
  <c r="BI204" i="3"/>
  <c r="BH204" i="3"/>
  <c r="BG204" i="3"/>
  <c r="BE204" i="3"/>
  <c r="T204" i="3"/>
  <c r="R204" i="3"/>
  <c r="P204" i="3"/>
  <c r="BI202" i="3"/>
  <c r="BH202" i="3"/>
  <c r="BG202" i="3"/>
  <c r="BE202" i="3"/>
  <c r="T202" i="3"/>
  <c r="R202" i="3"/>
  <c r="P202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1" i="3"/>
  <c r="BH191" i="3"/>
  <c r="BG191" i="3"/>
  <c r="BE191" i="3"/>
  <c r="T191" i="3"/>
  <c r="R191" i="3"/>
  <c r="P191" i="3"/>
  <c r="BI183" i="3"/>
  <c r="BH183" i="3"/>
  <c r="BG183" i="3"/>
  <c r="BE183" i="3"/>
  <c r="T183" i="3"/>
  <c r="R183" i="3"/>
  <c r="P183" i="3"/>
  <c r="BI172" i="3"/>
  <c r="BH172" i="3"/>
  <c r="BG172" i="3"/>
  <c r="BE172" i="3"/>
  <c r="T172" i="3"/>
  <c r="R172" i="3"/>
  <c r="P172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2" i="3"/>
  <c r="BH152" i="3"/>
  <c r="BG152" i="3"/>
  <c r="BE152" i="3"/>
  <c r="T152" i="3"/>
  <c r="R152" i="3"/>
  <c r="P152" i="3"/>
  <c r="BI151" i="3"/>
  <c r="BH151" i="3"/>
  <c r="BG151" i="3"/>
  <c r="BE151" i="3"/>
  <c r="T151" i="3"/>
  <c r="R151" i="3"/>
  <c r="P151" i="3"/>
  <c r="BI147" i="3"/>
  <c r="BH147" i="3"/>
  <c r="BG147" i="3"/>
  <c r="BE147" i="3"/>
  <c r="T147" i="3"/>
  <c r="R147" i="3"/>
  <c r="P147" i="3"/>
  <c r="BI146" i="3"/>
  <c r="BH146" i="3"/>
  <c r="BG146" i="3"/>
  <c r="BE146" i="3"/>
  <c r="T146" i="3"/>
  <c r="R146" i="3"/>
  <c r="P146" i="3"/>
  <c r="BI140" i="3"/>
  <c r="BH140" i="3"/>
  <c r="BG140" i="3"/>
  <c r="BE140" i="3"/>
  <c r="T140" i="3"/>
  <c r="R140" i="3"/>
  <c r="P140" i="3"/>
  <c r="F131" i="3"/>
  <c r="E129" i="3"/>
  <c r="F89" i="3"/>
  <c r="E87" i="3"/>
  <c r="J24" i="3"/>
  <c r="E24" i="3"/>
  <c r="J134" i="3" s="1"/>
  <c r="J23" i="3"/>
  <c r="J21" i="3"/>
  <c r="E21" i="3"/>
  <c r="J133" i="3" s="1"/>
  <c r="J20" i="3"/>
  <c r="J18" i="3"/>
  <c r="E18" i="3"/>
  <c r="F134" i="3" s="1"/>
  <c r="J17" i="3"/>
  <c r="J15" i="3"/>
  <c r="E15" i="3"/>
  <c r="F91" i="3" s="1"/>
  <c r="J14" i="3"/>
  <c r="J12" i="3"/>
  <c r="J131" i="3"/>
  <c r="E7" i="3"/>
  <c r="E127" i="3"/>
  <c r="J37" i="2"/>
  <c r="J36" i="2"/>
  <c r="AY95" i="1" s="1"/>
  <c r="J35" i="2"/>
  <c r="AX95" i="1" s="1"/>
  <c r="BI189" i="2"/>
  <c r="BH189" i="2"/>
  <c r="BG189" i="2"/>
  <c r="BE189" i="2"/>
  <c r="T189" i="2"/>
  <c r="T188" i="2" s="1"/>
  <c r="R189" i="2"/>
  <c r="R188" i="2" s="1"/>
  <c r="P189" i="2"/>
  <c r="P188" i="2" s="1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1" i="2"/>
  <c r="BH181" i="2"/>
  <c r="BG181" i="2"/>
  <c r="BE181" i="2"/>
  <c r="T181" i="2"/>
  <c r="R181" i="2"/>
  <c r="P181" i="2"/>
  <c r="BI175" i="2"/>
  <c r="BH175" i="2"/>
  <c r="BG175" i="2"/>
  <c r="BE175" i="2"/>
  <c r="T175" i="2"/>
  <c r="R175" i="2"/>
  <c r="P175" i="2"/>
  <c r="BI171" i="2"/>
  <c r="BH171" i="2"/>
  <c r="BG171" i="2"/>
  <c r="BE171" i="2"/>
  <c r="T171" i="2"/>
  <c r="R171" i="2"/>
  <c r="P171" i="2"/>
  <c r="BI167" i="2"/>
  <c r="BH167" i="2"/>
  <c r="BG167" i="2"/>
  <c r="BE167" i="2"/>
  <c r="T167" i="2"/>
  <c r="R167" i="2"/>
  <c r="P167" i="2"/>
  <c r="BI163" i="2"/>
  <c r="BH163" i="2"/>
  <c r="BG163" i="2"/>
  <c r="BE163" i="2"/>
  <c r="T163" i="2"/>
  <c r="R163" i="2"/>
  <c r="P163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7" i="2"/>
  <c r="BH157" i="2"/>
  <c r="BG157" i="2"/>
  <c r="BE157" i="2"/>
  <c r="T157" i="2"/>
  <c r="R157" i="2"/>
  <c r="P157" i="2"/>
  <c r="BI156" i="2"/>
  <c r="BH156" i="2"/>
  <c r="BG156" i="2"/>
  <c r="BE156" i="2"/>
  <c r="T156" i="2"/>
  <c r="R156" i="2"/>
  <c r="P156" i="2"/>
  <c r="BI152" i="2"/>
  <c r="BH152" i="2"/>
  <c r="BG152" i="2"/>
  <c r="BE152" i="2"/>
  <c r="T152" i="2"/>
  <c r="R152" i="2"/>
  <c r="P152" i="2"/>
  <c r="BI150" i="2"/>
  <c r="BH150" i="2"/>
  <c r="BG150" i="2"/>
  <c r="BE150" i="2"/>
  <c r="T150" i="2"/>
  <c r="R150" i="2"/>
  <c r="P150" i="2"/>
  <c r="BI148" i="2"/>
  <c r="BH148" i="2"/>
  <c r="BG148" i="2"/>
  <c r="BE148" i="2"/>
  <c r="T148" i="2"/>
  <c r="R148" i="2"/>
  <c r="P148" i="2"/>
  <c r="BI144" i="2"/>
  <c r="BH144" i="2"/>
  <c r="BG144" i="2"/>
  <c r="BE144" i="2"/>
  <c r="T144" i="2"/>
  <c r="R144" i="2"/>
  <c r="P144" i="2"/>
  <c r="BI137" i="2"/>
  <c r="BH137" i="2"/>
  <c r="BG137" i="2"/>
  <c r="BE137" i="2"/>
  <c r="T137" i="2"/>
  <c r="R137" i="2"/>
  <c r="P137" i="2"/>
  <c r="BI134" i="2"/>
  <c r="BH134" i="2"/>
  <c r="BG134" i="2"/>
  <c r="BE134" i="2"/>
  <c r="T134" i="2"/>
  <c r="R134" i="2"/>
  <c r="P134" i="2"/>
  <c r="BI132" i="2"/>
  <c r="BH132" i="2"/>
  <c r="BG132" i="2"/>
  <c r="BE132" i="2"/>
  <c r="T132" i="2"/>
  <c r="R132" i="2"/>
  <c r="P132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6" i="2"/>
  <c r="BH126" i="2"/>
  <c r="BG126" i="2"/>
  <c r="BE126" i="2"/>
  <c r="T126" i="2"/>
  <c r="R126" i="2"/>
  <c r="P126" i="2"/>
  <c r="F117" i="2"/>
  <c r="E115" i="2"/>
  <c r="F89" i="2"/>
  <c r="E87" i="2"/>
  <c r="J24" i="2"/>
  <c r="E24" i="2"/>
  <c r="J120" i="2" s="1"/>
  <c r="J23" i="2"/>
  <c r="J21" i="2"/>
  <c r="E21" i="2"/>
  <c r="J119" i="2" s="1"/>
  <c r="J20" i="2"/>
  <c r="J18" i="2"/>
  <c r="E18" i="2"/>
  <c r="F120" i="2" s="1"/>
  <c r="J17" i="2"/>
  <c r="J15" i="2"/>
  <c r="E15" i="2"/>
  <c r="F119" i="2" s="1"/>
  <c r="J14" i="2"/>
  <c r="J12" i="2"/>
  <c r="J117" i="2"/>
  <c r="E7" i="2"/>
  <c r="E113" i="2"/>
  <c r="L90" i="1"/>
  <c r="AM90" i="1"/>
  <c r="AM89" i="1"/>
  <c r="L89" i="1"/>
  <c r="AM87" i="1"/>
  <c r="L87" i="1"/>
  <c r="L85" i="1"/>
  <c r="L84" i="1"/>
  <c r="BK189" i="2"/>
  <c r="BK175" i="2"/>
  <c r="BK181" i="2"/>
  <c r="J160" i="2"/>
  <c r="J157" i="2"/>
  <c r="BK152" i="2"/>
  <c r="J150" i="2"/>
  <c r="J144" i="2"/>
  <c r="J134" i="2"/>
  <c r="J129" i="2"/>
  <c r="J584" i="3"/>
  <c r="BK568" i="3"/>
  <c r="J564" i="3"/>
  <c r="BK557" i="3"/>
  <c r="BK529" i="3"/>
  <c r="BK522" i="3"/>
  <c r="BK513" i="3"/>
  <c r="J503" i="3"/>
  <c r="J494" i="3"/>
  <c r="BK484" i="3"/>
  <c r="BK458" i="3"/>
  <c r="BK438" i="3"/>
  <c r="BK421" i="3"/>
  <c r="BK414" i="3"/>
  <c r="BK394" i="3"/>
  <c r="BK338" i="3"/>
  <c r="BK318" i="3"/>
  <c r="BK277" i="3"/>
  <c r="BK251" i="3"/>
  <c r="BK233" i="3"/>
  <c r="J202" i="3"/>
  <c r="J172" i="3"/>
  <c r="BK160" i="3"/>
  <c r="BK147" i="3"/>
  <c r="BK555" i="3"/>
  <c r="J528" i="3"/>
  <c r="BK524" i="3"/>
  <c r="BK518" i="3"/>
  <c r="BK511" i="3"/>
  <c r="BK497" i="3"/>
  <c r="BK451" i="3"/>
  <c r="J435" i="3"/>
  <c r="J424" i="3"/>
  <c r="BK406" i="3"/>
  <c r="J370" i="3"/>
  <c r="J351" i="3"/>
  <c r="BK323" i="3"/>
  <c r="J277" i="3"/>
  <c r="BK261" i="3"/>
  <c r="BK243" i="3"/>
  <c r="J228" i="3"/>
  <c r="BK207" i="3"/>
  <c r="BK191" i="3"/>
  <c r="J570" i="3"/>
  <c r="J557" i="3"/>
  <c r="J546" i="3"/>
  <c r="BK530" i="3"/>
  <c r="J523" i="3"/>
  <c r="BK519" i="3"/>
  <c r="BK509" i="3"/>
  <c r="BK502" i="3"/>
  <c r="BK494" i="3"/>
  <c r="BK474" i="3"/>
  <c r="J460" i="3"/>
  <c r="BK440" i="3"/>
  <c r="BK424" i="3"/>
  <c r="BK408" i="3"/>
  <c r="J382" i="3"/>
  <c r="BK368" i="3"/>
  <c r="BK355" i="3"/>
  <c r="J331" i="3"/>
  <c r="BK313" i="3"/>
  <c r="J273" i="3"/>
  <c r="BK259" i="3"/>
  <c r="BK224" i="3"/>
  <c r="BK204" i="3"/>
  <c r="J183" i="3"/>
  <c r="J147" i="3"/>
  <c r="J163" i="4"/>
  <c r="J153" i="4"/>
  <c r="BK160" i="4"/>
  <c r="BK158" i="4"/>
  <c r="J157" i="4"/>
  <c r="J156" i="4"/>
  <c r="BK155" i="4"/>
  <c r="J154" i="4"/>
  <c r="BK153" i="4"/>
  <c r="J149" i="4"/>
  <c r="J143" i="4"/>
  <c r="BK142" i="4"/>
  <c r="BK140" i="4"/>
  <c r="BK138" i="4"/>
  <c r="BK132" i="4"/>
  <c r="BK131" i="4"/>
  <c r="BK161" i="4"/>
  <c r="BK156" i="4"/>
  <c r="J152" i="4"/>
  <c r="J151" i="4"/>
  <c r="BK149" i="4"/>
  <c r="BK143" i="4"/>
  <c r="J134" i="4"/>
  <c r="BK163" i="4"/>
  <c r="J155" i="4"/>
  <c r="BK151" i="4"/>
  <c r="BK130" i="4"/>
  <c r="J138" i="5"/>
  <c r="BK132" i="5"/>
  <c r="J124" i="5"/>
  <c r="J141" i="5"/>
  <c r="J136" i="5"/>
  <c r="BK126" i="5"/>
  <c r="J139" i="5"/>
  <c r="J132" i="5"/>
  <c r="J128" i="5"/>
  <c r="BK206" i="6"/>
  <c r="BK203" i="6"/>
  <c r="BK190" i="6"/>
  <c r="BK185" i="6"/>
  <c r="BK179" i="6"/>
  <c r="BK174" i="6"/>
  <c r="J170" i="6"/>
  <c r="J166" i="6"/>
  <c r="J160" i="6"/>
  <c r="BK155" i="6"/>
  <c r="J145" i="6"/>
  <c r="J135" i="6"/>
  <c r="J129" i="6"/>
  <c r="J210" i="6"/>
  <c r="J205" i="6"/>
  <c r="BK199" i="6"/>
  <c r="BK195" i="6"/>
  <c r="J191" i="6"/>
  <c r="J185" i="6"/>
  <c r="J181" i="6"/>
  <c r="BK176" i="6"/>
  <c r="BK172" i="6"/>
  <c r="BK163" i="6"/>
  <c r="J159" i="6"/>
  <c r="J150" i="6"/>
  <c r="J144" i="6"/>
  <c r="J140" i="6"/>
  <c r="BK212" i="6"/>
  <c r="BK210" i="6"/>
  <c r="J202" i="6"/>
  <c r="BK200" i="6"/>
  <c r="J199" i="6"/>
  <c r="J198" i="6"/>
  <c r="J197" i="6"/>
  <c r="J195" i="6"/>
  <c r="BK194" i="6"/>
  <c r="J193" i="6"/>
  <c r="J192" i="6"/>
  <c r="J190" i="6"/>
  <c r="BK189" i="6"/>
  <c r="J188" i="6"/>
  <c r="J186" i="6"/>
  <c r="J184" i="6"/>
  <c r="J179" i="6"/>
  <c r="BK177" i="6"/>
  <c r="BK175" i="6"/>
  <c r="BK170" i="6"/>
  <c r="BK161" i="6"/>
  <c r="BK157" i="6"/>
  <c r="BK152" i="6"/>
  <c r="BK147" i="6"/>
  <c r="J141" i="6"/>
  <c r="J134" i="6"/>
  <c r="J128" i="6"/>
  <c r="BK188" i="7"/>
  <c r="J177" i="7"/>
  <c r="J172" i="7"/>
  <c r="BK159" i="7"/>
  <c r="BK155" i="7"/>
  <c r="J148" i="7"/>
  <c r="J182" i="7"/>
  <c r="BK176" i="7"/>
  <c r="BK168" i="7"/>
  <c r="J164" i="7"/>
  <c r="BK149" i="7"/>
  <c r="J143" i="7"/>
  <c r="J136" i="7"/>
  <c r="J130" i="7"/>
  <c r="BK183" i="7"/>
  <c r="BK164" i="7"/>
  <c r="J159" i="7"/>
  <c r="BK150" i="7"/>
  <c r="BK143" i="7"/>
  <c r="J137" i="7"/>
  <c r="J127" i="7"/>
  <c r="BK182" i="7"/>
  <c r="BK171" i="7"/>
  <c r="J163" i="7"/>
  <c r="J154" i="7"/>
  <c r="J141" i="7"/>
  <c r="BK137" i="7"/>
  <c r="J133" i="7"/>
  <c r="J128" i="7"/>
  <c r="J171" i="2"/>
  <c r="BK186" i="2"/>
  <c r="J175" i="2"/>
  <c r="BK167" i="2"/>
  <c r="BK160" i="2"/>
  <c r="BK156" i="2"/>
  <c r="BK150" i="2"/>
  <c r="J148" i="2"/>
  <c r="J137" i="2"/>
  <c r="J132" i="2"/>
  <c r="BK129" i="2"/>
  <c r="AS94" i="1"/>
  <c r="J530" i="3"/>
  <c r="J524" i="3"/>
  <c r="J518" i="3"/>
  <c r="J507" i="3"/>
  <c r="J499" i="3"/>
  <c r="J492" i="3"/>
  <c r="BK467" i="3"/>
  <c r="J446" i="3"/>
  <c r="J428" i="3"/>
  <c r="J412" i="3"/>
  <c r="J392" i="3"/>
  <c r="J323" i="3"/>
  <c r="J279" i="3"/>
  <c r="BK266" i="3"/>
  <c r="J243" i="3"/>
  <c r="BK216" i="3"/>
  <c r="J191" i="3"/>
  <c r="BK161" i="3"/>
  <c r="BK140" i="3"/>
  <c r="BK546" i="3"/>
  <c r="J529" i="3"/>
  <c r="BK526" i="3"/>
  <c r="J521" i="3"/>
  <c r="J513" i="3"/>
  <c r="BK479" i="3"/>
  <c r="BK449" i="3"/>
  <c r="J426" i="3"/>
  <c r="J408" i="3"/>
  <c r="J379" i="3"/>
  <c r="J355" i="3"/>
  <c r="BK345" i="3"/>
  <c r="J309" i="3"/>
  <c r="J287" i="3"/>
  <c r="J269" i="3"/>
  <c r="BK248" i="3"/>
  <c r="J224" i="3"/>
  <c r="J204" i="3"/>
  <c r="J167" i="3"/>
  <c r="BK584" i="3"/>
  <c r="J555" i="3"/>
  <c r="J540" i="3"/>
  <c r="BK528" i="3"/>
  <c r="BK521" i="3"/>
  <c r="J516" i="3"/>
  <c r="BK507" i="3"/>
  <c r="J497" i="3"/>
  <c r="J490" i="3"/>
  <c r="J472" i="3"/>
  <c r="J451" i="3"/>
  <c r="J431" i="3"/>
  <c r="BK426" i="3"/>
  <c r="BK412" i="3"/>
  <c r="BK392" i="3"/>
  <c r="BK370" i="3"/>
  <c r="BK351" i="3"/>
  <c r="J345" i="3"/>
  <c r="BK309" i="3"/>
  <c r="BK287" i="3"/>
  <c r="BK269" i="3"/>
  <c r="J247" i="3"/>
  <c r="BK218" i="3"/>
  <c r="J207" i="3"/>
  <c r="J195" i="3"/>
  <c r="J161" i="3"/>
  <c r="BK146" i="3"/>
  <c r="BK162" i="4"/>
  <c r="J159" i="4"/>
  <c r="BK145" i="4"/>
  <c r="J147" i="4"/>
  <c r="J138" i="4"/>
  <c r="J130" i="4"/>
  <c r="BK159" i="4"/>
  <c r="BK154" i="4"/>
  <c r="BK134" i="4"/>
  <c r="J143" i="5"/>
  <c r="BK136" i="5"/>
  <c r="J130" i="5"/>
  <c r="BK143" i="5"/>
  <c r="J137" i="5"/>
  <c r="BK128" i="5"/>
  <c r="J140" i="5"/>
  <c r="BK134" i="5"/>
  <c r="J129" i="5"/>
  <c r="BK205" i="6"/>
  <c r="J200" i="6"/>
  <c r="BK187" i="6"/>
  <c r="BK181" i="6"/>
  <c r="J176" i="6"/>
  <c r="BK173" i="6"/>
  <c r="J168" i="6"/>
  <c r="BK164" i="6"/>
  <c r="J158" i="6"/>
  <c r="J152" i="6"/>
  <c r="BK143" i="6"/>
  <c r="BK136" i="6"/>
  <c r="BK127" i="6"/>
  <c r="J208" i="6"/>
  <c r="BK204" i="6"/>
  <c r="BK198" i="6"/>
  <c r="J194" i="6"/>
  <c r="BK188" i="6"/>
  <c r="BK184" i="6"/>
  <c r="BK180" i="6"/>
  <c r="J174" i="6"/>
  <c r="BK166" i="6"/>
  <c r="J162" i="6"/>
  <c r="J154" i="6"/>
  <c r="J148" i="6"/>
  <c r="J143" i="6"/>
  <c r="BK139" i="6"/>
  <c r="BK133" i="6"/>
  <c r="J172" i="6"/>
  <c r="BK167" i="6"/>
  <c r="BK156" i="6"/>
  <c r="BK151" i="6"/>
  <c r="BK149" i="6"/>
  <c r="BK145" i="6"/>
  <c r="BK135" i="6"/>
  <c r="J130" i="6"/>
  <c r="J127" i="6"/>
  <c r="J186" i="7"/>
  <c r="J174" i="7"/>
  <c r="BK170" i="7"/>
  <c r="BK163" i="7"/>
  <c r="BK156" i="7"/>
  <c r="BK151" i="7"/>
  <c r="J178" i="7"/>
  <c r="J171" i="7"/>
  <c r="BK166" i="7"/>
  <c r="J160" i="7"/>
  <c r="BK148" i="7"/>
  <c r="BK141" i="7"/>
  <c r="BK134" i="7"/>
  <c r="BK128" i="7"/>
  <c r="J170" i="7"/>
  <c r="BK160" i="7"/>
  <c r="J151" i="7"/>
  <c r="BK144" i="7"/>
  <c r="J138" i="7"/>
  <c r="BK131" i="7"/>
  <c r="BK186" i="7"/>
  <c r="BK178" i="7"/>
  <c r="BK169" i="7"/>
  <c r="BK161" i="7"/>
  <c r="J155" i="7"/>
  <c r="J149" i="7"/>
  <c r="BK140" i="7"/>
  <c r="BK136" i="7"/>
  <c r="J134" i="7"/>
  <c r="J129" i="7"/>
  <c r="BK171" i="2"/>
  <c r="BK183" i="2"/>
  <c r="J183" i="2"/>
  <c r="BK163" i="2"/>
  <c r="BK159" i="2"/>
  <c r="BK157" i="2"/>
  <c r="J152" i="2"/>
  <c r="BK144" i="2"/>
  <c r="BK134" i="2"/>
  <c r="BK130" i="2"/>
  <c r="BK126" i="2"/>
  <c r="J581" i="3"/>
  <c r="J568" i="3"/>
  <c r="BK562" i="3"/>
  <c r="BK538" i="3"/>
  <c r="BK525" i="3"/>
  <c r="J520" i="3"/>
  <c r="BK516" i="3"/>
  <c r="J502" i="3"/>
  <c r="J495" i="3"/>
  <c r="J479" i="3"/>
  <c r="BK465" i="3"/>
  <c r="BK443" i="3"/>
  <c r="BK435" i="3"/>
  <c r="BK419" i="3"/>
  <c r="J406" i="3"/>
  <c r="J362" i="3"/>
  <c r="BK331" i="3"/>
  <c r="J313" i="3"/>
  <c r="BK275" i="3"/>
  <c r="J248" i="3"/>
  <c r="J234" i="3"/>
  <c r="BK215" i="3"/>
  <c r="BK183" i="3"/>
  <c r="J152" i="3"/>
  <c r="J562" i="3"/>
  <c r="BK540" i="3"/>
  <c r="J527" i="3"/>
  <c r="BK523" i="3"/>
  <c r="BK515" i="3"/>
  <c r="BK505" i="3"/>
  <c r="J465" i="3"/>
  <c r="J438" i="3"/>
  <c r="BK428" i="3"/>
  <c r="J419" i="3"/>
  <c r="BK382" i="3"/>
  <c r="J368" i="3"/>
  <c r="J347" i="3"/>
  <c r="BK324" i="3"/>
  <c r="J301" i="3"/>
  <c r="J266" i="3"/>
  <c r="BK247" i="3"/>
  <c r="J233" i="3"/>
  <c r="J210" i="3"/>
  <c r="J168" i="3"/>
  <c r="J146" i="3"/>
  <c r="BK566" i="3"/>
  <c r="BK550" i="3"/>
  <c r="J532" i="3"/>
  <c r="BK527" i="3"/>
  <c r="BK520" i="3"/>
  <c r="J515" i="3"/>
  <c r="BK503" i="3"/>
  <c r="BK499" i="3"/>
  <c r="BK492" i="3"/>
  <c r="J474" i="3"/>
  <c r="J458" i="3"/>
  <c r="J443" i="3"/>
  <c r="J414" i="3"/>
  <c r="J394" i="3"/>
  <c r="BK379" i="3"/>
  <c r="BK362" i="3"/>
  <c r="BK349" i="3"/>
  <c r="J324" i="3"/>
  <c r="BK301" i="3"/>
  <c r="BK282" i="3"/>
  <c r="J261" i="3"/>
  <c r="BK228" i="3"/>
  <c r="J216" i="3"/>
  <c r="BK202" i="3"/>
  <c r="BK172" i="3"/>
  <c r="J160" i="3"/>
  <c r="J140" i="3"/>
  <c r="J161" i="4"/>
  <c r="J148" i="4"/>
  <c r="BK137" i="4"/>
  <c r="J145" i="4"/>
  <c r="J137" i="4"/>
  <c r="J128" i="4"/>
  <c r="J158" i="4"/>
  <c r="J142" i="4"/>
  <c r="BK128" i="4"/>
  <c r="BK137" i="5"/>
  <c r="BK131" i="5"/>
  <c r="BK123" i="5"/>
  <c r="BK140" i="5"/>
  <c r="J134" i="5"/>
  <c r="BK124" i="5"/>
  <c r="BK138" i="5"/>
  <c r="BK130" i="5"/>
  <c r="BK208" i="6"/>
  <c r="J204" i="6"/>
  <c r="BK191" i="6"/>
  <c r="J182" i="6"/>
  <c r="J178" i="6"/>
  <c r="J171" i="6"/>
  <c r="J167" i="6"/>
  <c r="J163" i="6"/>
  <c r="J156" i="6"/>
  <c r="J151" i="6"/>
  <c r="J142" i="6"/>
  <c r="BK130" i="6"/>
  <c r="J212" i="6"/>
  <c r="BK207" i="6"/>
  <c r="J203" i="6"/>
  <c r="BK197" i="6"/>
  <c r="BK192" i="6"/>
  <c r="BK186" i="6"/>
  <c r="BK182" i="6"/>
  <c r="BK178" i="6"/>
  <c r="J173" i="6"/>
  <c r="J165" i="6"/>
  <c r="J161" i="6"/>
  <c r="J153" i="6"/>
  <c r="J147" i="6"/>
  <c r="BK142" i="6"/>
  <c r="J136" i="6"/>
  <c r="BK128" i="6"/>
  <c r="BK168" i="6"/>
  <c r="BK160" i="6"/>
  <c r="BK158" i="6"/>
  <c r="BK153" i="6"/>
  <c r="BK148" i="6"/>
  <c r="BK144" i="6"/>
  <c r="J139" i="6"/>
  <c r="BK131" i="6"/>
  <c r="J191" i="7"/>
  <c r="J180" i="7"/>
  <c r="J168" i="7"/>
  <c r="J158" i="7"/>
  <c r="BK154" i="7"/>
  <c r="J147" i="7"/>
  <c r="J183" i="7"/>
  <c r="BK177" i="7"/>
  <c r="J169" i="7"/>
  <c r="BK165" i="7"/>
  <c r="BK152" i="7"/>
  <c r="J144" i="7"/>
  <c r="J140" i="7"/>
  <c r="J131" i="7"/>
  <c r="J189" i="7"/>
  <c r="BK173" i="7"/>
  <c r="J161" i="7"/>
  <c r="BK147" i="7"/>
  <c r="J142" i="7"/>
  <c r="BK133" i="7"/>
  <c r="BK191" i="7"/>
  <c r="BK181" i="7"/>
  <c r="BK167" i="7"/>
  <c r="BK158" i="7"/>
  <c r="J152" i="7"/>
  <c r="J145" i="7"/>
  <c r="BK138" i="7"/>
  <c r="J132" i="7"/>
  <c r="BK127" i="7"/>
  <c r="J189" i="2"/>
  <c r="J181" i="2"/>
  <c r="J186" i="2"/>
  <c r="J167" i="2"/>
  <c r="J163" i="2"/>
  <c r="J159" i="2"/>
  <c r="J156" i="2"/>
  <c r="BK148" i="2"/>
  <c r="BK137" i="2"/>
  <c r="BK132" i="2"/>
  <c r="J130" i="2"/>
  <c r="J126" i="2"/>
  <c r="BK570" i="3"/>
  <c r="J566" i="3"/>
  <c r="J550" i="3"/>
  <c r="J526" i="3"/>
  <c r="J519" i="3"/>
  <c r="J511" i="3"/>
  <c r="BK500" i="3"/>
  <c r="BK490" i="3"/>
  <c r="BK472" i="3"/>
  <c r="J449" i="3"/>
  <c r="BK431" i="3"/>
  <c r="BK416" i="3"/>
  <c r="BK404" i="3"/>
  <c r="J349" i="3"/>
  <c r="J282" i="3"/>
  <c r="BK273" i="3"/>
  <c r="J239" i="3"/>
  <c r="J218" i="3"/>
  <c r="BK195" i="3"/>
  <c r="BK168" i="3"/>
  <c r="J151" i="3"/>
  <c r="J548" i="3"/>
  <c r="BK532" i="3"/>
  <c r="J525" i="3"/>
  <c r="BK517" i="3"/>
  <c r="J509" i="3"/>
  <c r="BK460" i="3"/>
  <c r="J440" i="3"/>
  <c r="BK429" i="3"/>
  <c r="J421" i="3"/>
  <c r="BK376" i="3"/>
  <c r="J356" i="3"/>
  <c r="J338" i="3"/>
  <c r="BK295" i="3"/>
  <c r="J275" i="3"/>
  <c r="J259" i="3"/>
  <c r="BK239" i="3"/>
  <c r="J215" i="3"/>
  <c r="J196" i="3"/>
  <c r="BK152" i="3"/>
  <c r="BK581" i="3"/>
  <c r="BK564" i="3"/>
  <c r="BK548" i="3"/>
  <c r="J538" i="3"/>
  <c r="J522" i="3"/>
  <c r="J517" i="3"/>
  <c r="J505" i="3"/>
  <c r="J500" i="3"/>
  <c r="BK495" i="3"/>
  <c r="J484" i="3"/>
  <c r="J467" i="3"/>
  <c r="BK446" i="3"/>
  <c r="J429" i="3"/>
  <c r="J416" i="3"/>
  <c r="J404" i="3"/>
  <c r="J376" i="3"/>
  <c r="BK356" i="3"/>
  <c r="BK347" i="3"/>
  <c r="J318" i="3"/>
  <c r="J295" i="3"/>
  <c r="BK279" i="3"/>
  <c r="J251" i="3"/>
  <c r="BK234" i="3"/>
  <c r="BK210" i="3"/>
  <c r="BK196" i="3"/>
  <c r="BK167" i="3"/>
  <c r="BK151" i="3"/>
  <c r="J160" i="4"/>
  <c r="BK147" i="4"/>
  <c r="BK148" i="4"/>
  <c r="J140" i="4"/>
  <c r="J132" i="4"/>
  <c r="J162" i="4"/>
  <c r="BK157" i="4"/>
  <c r="BK152" i="4"/>
  <c r="J131" i="4"/>
  <c r="J142" i="5"/>
  <c r="J135" i="5"/>
  <c r="J126" i="5"/>
  <c r="BK142" i="5"/>
  <c r="BK139" i="5"/>
  <c r="BK129" i="5"/>
  <c r="BK141" i="5"/>
  <c r="BK135" i="5"/>
  <c r="J131" i="5"/>
  <c r="J123" i="5"/>
  <c r="J207" i="6"/>
  <c r="J196" i="6"/>
  <c r="J189" i="6"/>
  <c r="BK183" i="6"/>
  <c r="J180" i="6"/>
  <c r="J175" i="6"/>
  <c r="BK169" i="6"/>
  <c r="BK165" i="6"/>
  <c r="J157" i="6"/>
  <c r="J149" i="6"/>
  <c r="J131" i="6"/>
  <c r="BK213" i="6"/>
  <c r="J206" i="6"/>
  <c r="BK202" i="6"/>
  <c r="BK196" i="6"/>
  <c r="BK193" i="6"/>
  <c r="J187" i="6"/>
  <c r="J183" i="6"/>
  <c r="J177" i="6"/>
  <c r="J169" i="6"/>
  <c r="J164" i="6"/>
  <c r="J155" i="6"/>
  <c r="BK146" i="6"/>
  <c r="BK141" i="6"/>
  <c r="BK134" i="6"/>
  <c r="J213" i="6"/>
  <c r="BK171" i="6"/>
  <c r="BK162" i="6"/>
  <c r="BK159" i="6"/>
  <c r="BK154" i="6"/>
  <c r="BK150" i="6"/>
  <c r="J146" i="6"/>
  <c r="BK140" i="6"/>
  <c r="J133" i="6"/>
  <c r="BK129" i="6"/>
  <c r="BK189" i="7"/>
  <c r="J181" i="7"/>
  <c r="J173" i="7"/>
  <c r="J165" i="7"/>
  <c r="BK157" i="7"/>
  <c r="J153" i="7"/>
  <c r="BK146" i="7"/>
  <c r="BK180" i="7"/>
  <c r="BK172" i="7"/>
  <c r="J167" i="7"/>
  <c r="BK162" i="7"/>
  <c r="J150" i="7"/>
  <c r="BK142" i="7"/>
  <c r="BK135" i="7"/>
  <c r="BK129" i="7"/>
  <c r="J176" i="7"/>
  <c r="J162" i="7"/>
  <c r="J156" i="7"/>
  <c r="BK145" i="7"/>
  <c r="J139" i="7"/>
  <c r="BK132" i="7"/>
  <c r="J188" i="7"/>
  <c r="BK174" i="7"/>
  <c r="J166" i="7"/>
  <c r="J157" i="7"/>
  <c r="BK153" i="7"/>
  <c r="J146" i="7"/>
  <c r="BK139" i="7"/>
  <c r="J135" i="7"/>
  <c r="BK130" i="7"/>
  <c r="BK125" i="2" l="1"/>
  <c r="J125" i="2"/>
  <c r="J98" i="2"/>
  <c r="R133" i="2"/>
  <c r="T162" i="2"/>
  <c r="R180" i="2"/>
  <c r="P125" i="2"/>
  <c r="P133" i="2"/>
  <c r="P162" i="2"/>
  <c r="BK180" i="2"/>
  <c r="J180" i="2"/>
  <c r="J102" i="2"/>
  <c r="BK139" i="3"/>
  <c r="J139" i="3"/>
  <c r="J98" i="3" s="1"/>
  <c r="T139" i="3"/>
  <c r="T171" i="3"/>
  <c r="R217" i="3"/>
  <c r="P238" i="3"/>
  <c r="R238" i="3"/>
  <c r="BK281" i="3"/>
  <c r="J281" i="3" s="1"/>
  <c r="J103" i="3" s="1"/>
  <c r="T281" i="3"/>
  <c r="R344" i="3"/>
  <c r="R381" i="3"/>
  <c r="P407" i="3"/>
  <c r="T407" i="3"/>
  <c r="R439" i="3"/>
  <c r="BK493" i="3"/>
  <c r="J493" i="3"/>
  <c r="J110" i="3" s="1"/>
  <c r="T493" i="3"/>
  <c r="T498" i="3"/>
  <c r="BK510" i="3"/>
  <c r="J510" i="3" s="1"/>
  <c r="J113" i="3" s="1"/>
  <c r="T510" i="3"/>
  <c r="R531" i="3"/>
  <c r="R549" i="3"/>
  <c r="BK569" i="3"/>
  <c r="J569" i="3" s="1"/>
  <c r="J117" i="3" s="1"/>
  <c r="P569" i="3"/>
  <c r="BK129" i="4"/>
  <c r="J129" i="4" s="1"/>
  <c r="J99" i="4" s="1"/>
  <c r="T129" i="4"/>
  <c r="T126" i="4" s="1"/>
  <c r="R136" i="4"/>
  <c r="P141" i="4"/>
  <c r="BK144" i="4"/>
  <c r="J144" i="4" s="1"/>
  <c r="J104" i="4" s="1"/>
  <c r="T150" i="4"/>
  <c r="P122" i="5"/>
  <c r="T122" i="5"/>
  <c r="BK133" i="5"/>
  <c r="J133" i="5"/>
  <c r="J100" i="5"/>
  <c r="P133" i="5"/>
  <c r="BK126" i="6"/>
  <c r="J126" i="6"/>
  <c r="J98" i="6"/>
  <c r="R126" i="6"/>
  <c r="BK132" i="6"/>
  <c r="J132" i="6"/>
  <c r="J99" i="6"/>
  <c r="T132" i="6"/>
  <c r="T138" i="6"/>
  <c r="R201" i="6"/>
  <c r="R211" i="6"/>
  <c r="P126" i="7"/>
  <c r="BK175" i="7"/>
  <c r="J175" i="7"/>
  <c r="J99" i="7"/>
  <c r="R175" i="7"/>
  <c r="T179" i="7"/>
  <c r="BK187" i="7"/>
  <c r="J187" i="7"/>
  <c r="J103" i="7" s="1"/>
  <c r="T125" i="2"/>
  <c r="BK133" i="2"/>
  <c r="J133" i="2"/>
  <c r="J99" i="2" s="1"/>
  <c r="BK162" i="2"/>
  <c r="J162" i="2"/>
  <c r="J101" i="2"/>
  <c r="T180" i="2"/>
  <c r="BK171" i="3"/>
  <c r="J171" i="3" s="1"/>
  <c r="J99" i="3" s="1"/>
  <c r="R171" i="3"/>
  <c r="P217" i="3"/>
  <c r="BK238" i="3"/>
  <c r="J238" i="3"/>
  <c r="J101" i="3" s="1"/>
  <c r="T238" i="3"/>
  <c r="R265" i="3"/>
  <c r="P281" i="3"/>
  <c r="BK344" i="3"/>
  <c r="J344" i="3" s="1"/>
  <c r="J104" i="3" s="1"/>
  <c r="T344" i="3"/>
  <c r="P381" i="3"/>
  <c r="T381" i="3"/>
  <c r="BK439" i="3"/>
  <c r="J439" i="3"/>
  <c r="J109" i="3" s="1"/>
  <c r="T439" i="3"/>
  <c r="P493" i="3"/>
  <c r="P498" i="3"/>
  <c r="BK506" i="3"/>
  <c r="J506" i="3"/>
  <c r="J112" i="3"/>
  <c r="R506" i="3"/>
  <c r="P510" i="3"/>
  <c r="BK531" i="3"/>
  <c r="J531" i="3" s="1"/>
  <c r="J114" i="3" s="1"/>
  <c r="T531" i="3"/>
  <c r="P549" i="3"/>
  <c r="BK565" i="3"/>
  <c r="J565" i="3"/>
  <c r="J116" i="3" s="1"/>
  <c r="R565" i="3"/>
  <c r="T569" i="3"/>
  <c r="R129" i="4"/>
  <c r="R126" i="4" s="1"/>
  <c r="BK136" i="4"/>
  <c r="J136" i="4" s="1"/>
  <c r="J102" i="4" s="1"/>
  <c r="T136" i="4"/>
  <c r="R141" i="4"/>
  <c r="BK150" i="4"/>
  <c r="J150" i="4"/>
  <c r="J105" i="4" s="1"/>
  <c r="R150" i="4"/>
  <c r="R122" i="5"/>
  <c r="P127" i="5"/>
  <c r="T127" i="5"/>
  <c r="R133" i="5"/>
  <c r="P126" i="6"/>
  <c r="T126" i="6"/>
  <c r="T125" i="6" s="1"/>
  <c r="P132" i="6"/>
  <c r="R132" i="6"/>
  <c r="P138" i="6"/>
  <c r="BK201" i="6"/>
  <c r="J201" i="6"/>
  <c r="J102" i="6" s="1"/>
  <c r="T201" i="6"/>
  <c r="P211" i="6"/>
  <c r="R126" i="7"/>
  <c r="R125" i="7" s="1"/>
  <c r="P175" i="7"/>
  <c r="BK179" i="7"/>
  <c r="J179" i="7"/>
  <c r="J100" i="7" s="1"/>
  <c r="R179" i="7"/>
  <c r="T187" i="7"/>
  <c r="T184" i="7"/>
  <c r="R125" i="2"/>
  <c r="R124" i="2"/>
  <c r="T133" i="2"/>
  <c r="R162" i="2"/>
  <c r="R161" i="2" s="1"/>
  <c r="R123" i="2" s="1"/>
  <c r="P180" i="2"/>
  <c r="P139" i="3"/>
  <c r="R139" i="3"/>
  <c r="P171" i="3"/>
  <c r="BK217" i="3"/>
  <c r="J217" i="3"/>
  <c r="J100" i="3" s="1"/>
  <c r="T217" i="3"/>
  <c r="BK265" i="3"/>
  <c r="J265" i="3"/>
  <c r="J102" i="3" s="1"/>
  <c r="P265" i="3"/>
  <c r="T265" i="3"/>
  <c r="R281" i="3"/>
  <c r="P344" i="3"/>
  <c r="BK381" i="3"/>
  <c r="J381" i="3" s="1"/>
  <c r="J107" i="3" s="1"/>
  <c r="BK407" i="3"/>
  <c r="J407" i="3"/>
  <c r="J108" i="3" s="1"/>
  <c r="R407" i="3"/>
  <c r="P439" i="3"/>
  <c r="R493" i="3"/>
  <c r="BK498" i="3"/>
  <c r="J498" i="3"/>
  <c r="J111" i="3" s="1"/>
  <c r="R498" i="3"/>
  <c r="P506" i="3"/>
  <c r="T506" i="3"/>
  <c r="R510" i="3"/>
  <c r="P531" i="3"/>
  <c r="BK549" i="3"/>
  <c r="J549" i="3"/>
  <c r="J115" i="3" s="1"/>
  <c r="T549" i="3"/>
  <c r="P565" i="3"/>
  <c r="T565" i="3"/>
  <c r="R569" i="3"/>
  <c r="P129" i="4"/>
  <c r="P126" i="4" s="1"/>
  <c r="P136" i="4"/>
  <c r="BK141" i="4"/>
  <c r="J141" i="4"/>
  <c r="J103" i="4" s="1"/>
  <c r="T141" i="4"/>
  <c r="P144" i="4"/>
  <c r="R144" i="4"/>
  <c r="T144" i="4"/>
  <c r="P150" i="4"/>
  <c r="BK122" i="5"/>
  <c r="J122" i="5"/>
  <c r="J98" i="5" s="1"/>
  <c r="BK127" i="5"/>
  <c r="J127" i="5" s="1"/>
  <c r="J99" i="5" s="1"/>
  <c r="R127" i="5"/>
  <c r="T133" i="5"/>
  <c r="BK138" i="6"/>
  <c r="R138" i="6"/>
  <c r="R137" i="6" s="1"/>
  <c r="P201" i="6"/>
  <c r="BK211" i="6"/>
  <c r="J211" i="6"/>
  <c r="J104" i="6" s="1"/>
  <c r="T211" i="6"/>
  <c r="BK126" i="7"/>
  <c r="J126" i="7"/>
  <c r="J98" i="7" s="1"/>
  <c r="T126" i="7"/>
  <c r="T125" i="7" s="1"/>
  <c r="T175" i="7"/>
  <c r="P179" i="7"/>
  <c r="P187" i="7"/>
  <c r="P184" i="7" s="1"/>
  <c r="R187" i="7"/>
  <c r="R184" i="7" s="1"/>
  <c r="BK188" i="2"/>
  <c r="J188" i="2" s="1"/>
  <c r="J103" i="2" s="1"/>
  <c r="BK133" i="4"/>
  <c r="J133" i="4"/>
  <c r="J100" i="4" s="1"/>
  <c r="BK185" i="7"/>
  <c r="J185" i="7" s="1"/>
  <c r="J102" i="7" s="1"/>
  <c r="BK378" i="3"/>
  <c r="J378" i="3"/>
  <c r="J105" i="3" s="1"/>
  <c r="BK127" i="4"/>
  <c r="J127" i="4" s="1"/>
  <c r="J98" i="4" s="1"/>
  <c r="BK209" i="6"/>
  <c r="J209" i="6"/>
  <c r="J103" i="6" s="1"/>
  <c r="BK190" i="7"/>
  <c r="J190" i="7" s="1"/>
  <c r="J104" i="7" s="1"/>
  <c r="J138" i="6"/>
  <c r="J101" i="6"/>
  <c r="J89" i="7"/>
  <c r="F120" i="7"/>
  <c r="J121" i="7"/>
  <c r="BF129" i="7"/>
  <c r="BF137" i="7"/>
  <c r="BF142" i="7"/>
  <c r="BF143" i="7"/>
  <c r="BF147" i="7"/>
  <c r="BF148" i="7"/>
  <c r="BF152" i="7"/>
  <c r="BF163" i="7"/>
  <c r="BF165" i="7"/>
  <c r="BF178" i="7"/>
  <c r="BF186" i="7"/>
  <c r="BF189" i="7"/>
  <c r="BF191" i="7"/>
  <c r="F92" i="7"/>
  <c r="E114" i="7"/>
  <c r="BF127" i="7"/>
  <c r="BF128" i="7"/>
  <c r="BF130" i="7"/>
  <c r="BF133" i="7"/>
  <c r="BF134" i="7"/>
  <c r="BF135" i="7"/>
  <c r="BF139" i="7"/>
  <c r="BF140" i="7"/>
  <c r="BF141" i="7"/>
  <c r="BF146" i="7"/>
  <c r="BF149" i="7"/>
  <c r="BF154" i="7"/>
  <c r="BF158" i="7"/>
  <c r="BF162" i="7"/>
  <c r="BF169" i="7"/>
  <c r="BF174" i="7"/>
  <c r="BF177" i="7"/>
  <c r="J91" i="7"/>
  <c r="BF131" i="7"/>
  <c r="BF132" i="7"/>
  <c r="BF136" i="7"/>
  <c r="BF138" i="7"/>
  <c r="BF144" i="7"/>
  <c r="BF145" i="7"/>
  <c r="BF151" i="7"/>
  <c r="BF156" i="7"/>
  <c r="BF157" i="7"/>
  <c r="BF159" i="7"/>
  <c r="BF160" i="7"/>
  <c r="BF166" i="7"/>
  <c r="BF168" i="7"/>
  <c r="BF170" i="7"/>
  <c r="BF171" i="7"/>
  <c r="BF181" i="7"/>
  <c r="BF182" i="7"/>
  <c r="BF188" i="7"/>
  <c r="BF150" i="7"/>
  <c r="BF153" i="7"/>
  <c r="BF155" i="7"/>
  <c r="BF161" i="7"/>
  <c r="BF164" i="7"/>
  <c r="BF167" i="7"/>
  <c r="BF172" i="7"/>
  <c r="BF173" i="7"/>
  <c r="BF176" i="7"/>
  <c r="BF180" i="7"/>
  <c r="BF183" i="7"/>
  <c r="J89" i="6"/>
  <c r="J91" i="6"/>
  <c r="BF135" i="6"/>
  <c r="BF136" i="6"/>
  <c r="BF141" i="6"/>
  <c r="BF142" i="6"/>
  <c r="BF154" i="6"/>
  <c r="BF162" i="6"/>
  <c r="BF163" i="6"/>
  <c r="BF164" i="6"/>
  <c r="BF165" i="6"/>
  <c r="BF168" i="6"/>
  <c r="BF172" i="6"/>
  <c r="BF173" i="6"/>
  <c r="BF175" i="6"/>
  <c r="BF177" i="6"/>
  <c r="BF178" i="6"/>
  <c r="BF179" i="6"/>
  <c r="BF180" i="6"/>
  <c r="BF181" i="6"/>
  <c r="BF182" i="6"/>
  <c r="BF186" i="6"/>
  <c r="BF190" i="6"/>
  <c r="BF194" i="6"/>
  <c r="BF202" i="6"/>
  <c r="BF204" i="6"/>
  <c r="BF207" i="6"/>
  <c r="BF212" i="6"/>
  <c r="BF213" i="6"/>
  <c r="F91" i="6"/>
  <c r="J92" i="6"/>
  <c r="E114" i="6"/>
  <c r="BF128" i="6"/>
  <c r="BF129" i="6"/>
  <c r="BF130" i="6"/>
  <c r="BF131" i="6"/>
  <c r="BF144" i="6"/>
  <c r="BF145" i="6"/>
  <c r="BF148" i="6"/>
  <c r="BF151" i="6"/>
  <c r="BF155" i="6"/>
  <c r="BF156" i="6"/>
  <c r="BF157" i="6"/>
  <c r="BF159" i="6"/>
  <c r="BF161" i="6"/>
  <c r="BF169" i="6"/>
  <c r="BF170" i="6"/>
  <c r="BF174" i="6"/>
  <c r="BF188" i="6"/>
  <c r="BF189" i="6"/>
  <c r="BF195" i="6"/>
  <c r="BF199" i="6"/>
  <c r="BF203" i="6"/>
  <c r="BF205" i="6"/>
  <c r="BF206" i="6"/>
  <c r="BF210" i="6"/>
  <c r="F92" i="6"/>
  <c r="BF127" i="6"/>
  <c r="BF133" i="6"/>
  <c r="BF134" i="6"/>
  <c r="BF139" i="6"/>
  <c r="BF140" i="6"/>
  <c r="BF143" i="6"/>
  <c r="BF146" i="6"/>
  <c r="BF147" i="6"/>
  <c r="BF149" i="6"/>
  <c r="BF150" i="6"/>
  <c r="BF152" i="6"/>
  <c r="BF153" i="6"/>
  <c r="BF158" i="6"/>
  <c r="BF160" i="6"/>
  <c r="BF166" i="6"/>
  <c r="BF167" i="6"/>
  <c r="BF171" i="6"/>
  <c r="BF176" i="6"/>
  <c r="BF183" i="6"/>
  <c r="BF184" i="6"/>
  <c r="BF185" i="6"/>
  <c r="BF187" i="6"/>
  <c r="BF191" i="6"/>
  <c r="BF192" i="6"/>
  <c r="BF193" i="6"/>
  <c r="BF196" i="6"/>
  <c r="BF197" i="6"/>
  <c r="BF198" i="6"/>
  <c r="BF200" i="6"/>
  <c r="BF208" i="6"/>
  <c r="E85" i="5"/>
  <c r="J89" i="5"/>
  <c r="F92" i="5"/>
  <c r="BF123" i="5"/>
  <c r="BF124" i="5"/>
  <c r="BF130" i="5"/>
  <c r="BF135" i="5"/>
  <c r="BF141" i="5"/>
  <c r="J91" i="5"/>
  <c r="J92" i="5"/>
  <c r="BF129" i="5"/>
  <c r="BF131" i="5"/>
  <c r="BF132" i="5"/>
  <c r="BF134" i="5"/>
  <c r="BF136" i="5"/>
  <c r="BF142" i="5"/>
  <c r="F91" i="5"/>
  <c r="BF126" i="5"/>
  <c r="BF128" i="5"/>
  <c r="BF137" i="5"/>
  <c r="BF138" i="5"/>
  <c r="BF139" i="5"/>
  <c r="BF140" i="5"/>
  <c r="BF143" i="5"/>
  <c r="E85" i="4"/>
  <c r="J92" i="4"/>
  <c r="F121" i="4"/>
  <c r="BF130" i="4"/>
  <c r="BF131" i="4"/>
  <c r="BF132" i="4"/>
  <c r="BF134" i="4"/>
  <c r="BF140" i="4"/>
  <c r="BF149" i="4"/>
  <c r="BF151" i="4"/>
  <c r="BF154" i="4"/>
  <c r="BF157" i="4"/>
  <c r="BF161" i="4"/>
  <c r="J91" i="4"/>
  <c r="BF128" i="4"/>
  <c r="BF138" i="4"/>
  <c r="BF145" i="4"/>
  <c r="BF162" i="4"/>
  <c r="BF163" i="4"/>
  <c r="F122" i="4"/>
  <c r="BF142" i="4"/>
  <c r="BF143" i="4"/>
  <c r="BF148" i="4"/>
  <c r="BF155" i="4"/>
  <c r="BF156" i="4"/>
  <c r="BF158" i="4"/>
  <c r="J89" i="4"/>
  <c r="BF137" i="4"/>
  <c r="BF147" i="4"/>
  <c r="BF152" i="4"/>
  <c r="BF153" i="4"/>
  <c r="BF159" i="4"/>
  <c r="BF160" i="4"/>
  <c r="J91" i="3"/>
  <c r="J92" i="3"/>
  <c r="BF151" i="3"/>
  <c r="BF183" i="3"/>
  <c r="BF210" i="3"/>
  <c r="BF216" i="3"/>
  <c r="BF228" i="3"/>
  <c r="BF234" i="3"/>
  <c r="BF239" i="3"/>
  <c r="BF247" i="3"/>
  <c r="BF266" i="3"/>
  <c r="BF275" i="3"/>
  <c r="BF279" i="3"/>
  <c r="BF318" i="3"/>
  <c r="BF331" i="3"/>
  <c r="BF345" i="3"/>
  <c r="BF349" i="3"/>
  <c r="BF376" i="3"/>
  <c r="BF382" i="3"/>
  <c r="BF404" i="3"/>
  <c r="BF406" i="3"/>
  <c r="BF408" i="3"/>
  <c r="BF416" i="3"/>
  <c r="BF419" i="3"/>
  <c r="BF431" i="3"/>
  <c r="BF435" i="3"/>
  <c r="BF438" i="3"/>
  <c r="BF446" i="3"/>
  <c r="BF472" i="3"/>
  <c r="BF474" i="3"/>
  <c r="BF492" i="3"/>
  <c r="BF500" i="3"/>
  <c r="BF509" i="3"/>
  <c r="BF511" i="3"/>
  <c r="BF523" i="3"/>
  <c r="BF525" i="3"/>
  <c r="BF528" i="3"/>
  <c r="BF557" i="3"/>
  <c r="BF562" i="3"/>
  <c r="BF564" i="3"/>
  <c r="BF566" i="3"/>
  <c r="BF568" i="3"/>
  <c r="E85" i="3"/>
  <c r="J89" i="3"/>
  <c r="F92" i="3"/>
  <c r="F133" i="3"/>
  <c r="BF146" i="3"/>
  <c r="BF147" i="3"/>
  <c r="BF152" i="3"/>
  <c r="BF160" i="3"/>
  <c r="BF167" i="3"/>
  <c r="BF168" i="3"/>
  <c r="BF172" i="3"/>
  <c r="BF191" i="3"/>
  <c r="BF215" i="3"/>
  <c r="BF233" i="3"/>
  <c r="BF243" i="3"/>
  <c r="BF248" i="3"/>
  <c r="BF277" i="3"/>
  <c r="BF309" i="3"/>
  <c r="BF313" i="3"/>
  <c r="BF323" i="3"/>
  <c r="BF324" i="3"/>
  <c r="BF347" i="3"/>
  <c r="BF356" i="3"/>
  <c r="BF379" i="3"/>
  <c r="BF392" i="3"/>
  <c r="BF394" i="3"/>
  <c r="BF412" i="3"/>
  <c r="BF414" i="3"/>
  <c r="BF429" i="3"/>
  <c r="BF440" i="3"/>
  <c r="BF443" i="3"/>
  <c r="BF465" i="3"/>
  <c r="BF467" i="3"/>
  <c r="BF479" i="3"/>
  <c r="BF484" i="3"/>
  <c r="BF490" i="3"/>
  <c r="BF494" i="3"/>
  <c r="BF497" i="3"/>
  <c r="BF502" i="3"/>
  <c r="BF505" i="3"/>
  <c r="BF515" i="3"/>
  <c r="BF518" i="3"/>
  <c r="BF519" i="3"/>
  <c r="BF521" i="3"/>
  <c r="BF524" i="3"/>
  <c r="BF529" i="3"/>
  <c r="BF530" i="3"/>
  <c r="BF532" i="3"/>
  <c r="BF550" i="3"/>
  <c r="BF555" i="3"/>
  <c r="BF140" i="3"/>
  <c r="BF161" i="3"/>
  <c r="BF195" i="3"/>
  <c r="BF196" i="3"/>
  <c r="BF202" i="3"/>
  <c r="BF204" i="3"/>
  <c r="BF207" i="3"/>
  <c r="BF218" i="3"/>
  <c r="BF224" i="3"/>
  <c r="BF251" i="3"/>
  <c r="BF259" i="3"/>
  <c r="BF261" i="3"/>
  <c r="BF269" i="3"/>
  <c r="BF273" i="3"/>
  <c r="BF282" i="3"/>
  <c r="BF287" i="3"/>
  <c r="BF295" i="3"/>
  <c r="BF301" i="3"/>
  <c r="BF338" i="3"/>
  <c r="BF351" i="3"/>
  <c r="BF355" i="3"/>
  <c r="BF362" i="3"/>
  <c r="BF368" i="3"/>
  <c r="BF370" i="3"/>
  <c r="BF421" i="3"/>
  <c r="BF424" i="3"/>
  <c r="BF426" i="3"/>
  <c r="BF428" i="3"/>
  <c r="BF449" i="3"/>
  <c r="BF451" i="3"/>
  <c r="BF458" i="3"/>
  <c r="BF460" i="3"/>
  <c r="BF495" i="3"/>
  <c r="BF499" i="3"/>
  <c r="BF503" i="3"/>
  <c r="BF507" i="3"/>
  <c r="BF513" i="3"/>
  <c r="BF516" i="3"/>
  <c r="BF517" i="3"/>
  <c r="BF520" i="3"/>
  <c r="BF522" i="3"/>
  <c r="BF526" i="3"/>
  <c r="BF527" i="3"/>
  <c r="BF538" i="3"/>
  <c r="BF540" i="3"/>
  <c r="BF546" i="3"/>
  <c r="BF548" i="3"/>
  <c r="BF570" i="3"/>
  <c r="BF581" i="3"/>
  <c r="BF584" i="3"/>
  <c r="E85" i="2"/>
  <c r="J89" i="2"/>
  <c r="F91" i="2"/>
  <c r="J91" i="2"/>
  <c r="F92" i="2"/>
  <c r="J92" i="2"/>
  <c r="BF126" i="2"/>
  <c r="BF129" i="2"/>
  <c r="BF130" i="2"/>
  <c r="BF132" i="2"/>
  <c r="BF134" i="2"/>
  <c r="BF137" i="2"/>
  <c r="BF144" i="2"/>
  <c r="BF148" i="2"/>
  <c r="BF150" i="2"/>
  <c r="BF152" i="2"/>
  <c r="BF156" i="2"/>
  <c r="BF157" i="2"/>
  <c r="BF159" i="2"/>
  <c r="BF160" i="2"/>
  <c r="BF163" i="2"/>
  <c r="BF175" i="2"/>
  <c r="BF181" i="2"/>
  <c r="BF171" i="2"/>
  <c r="BF183" i="2"/>
  <c r="BF186" i="2"/>
  <c r="BF167" i="2"/>
  <c r="BF189" i="2"/>
  <c r="F36" i="2"/>
  <c r="BC95" i="1" s="1"/>
  <c r="F37" i="2"/>
  <c r="BD95" i="1" s="1"/>
  <c r="F35" i="3"/>
  <c r="BB96" i="1" s="1"/>
  <c r="J33" i="4"/>
  <c r="AV97" i="1" s="1"/>
  <c r="F36" i="4"/>
  <c r="BC97" i="1" s="1"/>
  <c r="F37" i="4"/>
  <c r="BD97" i="1" s="1"/>
  <c r="F35" i="5"/>
  <c r="BB98" i="1" s="1"/>
  <c r="F33" i="5"/>
  <c r="AZ98" i="1" s="1"/>
  <c r="J33" i="6"/>
  <c r="AV99" i="1" s="1"/>
  <c r="F36" i="6"/>
  <c r="BC99" i="1" s="1"/>
  <c r="F35" i="7"/>
  <c r="BB100" i="1" s="1"/>
  <c r="F33" i="2"/>
  <c r="AZ95" i="1" s="1"/>
  <c r="J33" i="3"/>
  <c r="AV96" i="1" s="1"/>
  <c r="F36" i="3"/>
  <c r="BC96" i="1" s="1"/>
  <c r="F37" i="6"/>
  <c r="BD99" i="1" s="1"/>
  <c r="J33" i="7"/>
  <c r="AV100" i="1" s="1"/>
  <c r="F36" i="7"/>
  <c r="BC100" i="1" s="1"/>
  <c r="J33" i="2"/>
  <c r="AV95" i="1" s="1"/>
  <c r="F35" i="2"/>
  <c r="BB95" i="1" s="1"/>
  <c r="F37" i="3"/>
  <c r="BD96" i="1" s="1"/>
  <c r="F33" i="3"/>
  <c r="AZ96" i="1" s="1"/>
  <c r="F33" i="4"/>
  <c r="AZ97" i="1" s="1"/>
  <c r="F35" i="4"/>
  <c r="BB97" i="1" s="1"/>
  <c r="J33" i="5"/>
  <c r="AV98" i="1" s="1"/>
  <c r="F37" i="5"/>
  <c r="BD98" i="1" s="1"/>
  <c r="F36" i="5"/>
  <c r="BC98" i="1" s="1"/>
  <c r="F35" i="6"/>
  <c r="BB99" i="1" s="1"/>
  <c r="F33" i="6"/>
  <c r="AZ99" i="1" s="1"/>
  <c r="F33" i="7"/>
  <c r="AZ100" i="1" s="1"/>
  <c r="F37" i="7"/>
  <c r="BD100" i="1" s="1"/>
  <c r="T124" i="7" l="1"/>
  <c r="BK137" i="6"/>
  <c r="J137" i="6"/>
  <c r="J100" i="6"/>
  <c r="P135" i="4"/>
  <c r="P125" i="4"/>
  <c r="AU97" i="1"/>
  <c r="R138" i="3"/>
  <c r="P137" i="6"/>
  <c r="R121" i="5"/>
  <c r="R120" i="5"/>
  <c r="P380" i="3"/>
  <c r="P137" i="3" s="1"/>
  <c r="AU96" i="1" s="1"/>
  <c r="P125" i="7"/>
  <c r="P124" i="7"/>
  <c r="AU100" i="1"/>
  <c r="T121" i="5"/>
  <c r="T120" i="5" s="1"/>
  <c r="T135" i="4"/>
  <c r="T125" i="4" s="1"/>
  <c r="T124" i="2"/>
  <c r="R135" i="4"/>
  <c r="R125" i="4"/>
  <c r="R380" i="3"/>
  <c r="P124" i="2"/>
  <c r="P138" i="3"/>
  <c r="R124" i="7"/>
  <c r="P125" i="6"/>
  <c r="P124" i="6"/>
  <c r="AU99" i="1"/>
  <c r="T380" i="3"/>
  <c r="T137" i="6"/>
  <c r="T124" i="6"/>
  <c r="R125" i="6"/>
  <c r="R124" i="6"/>
  <c r="P121" i="5"/>
  <c r="P120" i="5"/>
  <c r="AU98" i="1"/>
  <c r="T138" i="3"/>
  <c r="T137" i="3" s="1"/>
  <c r="P161" i="2"/>
  <c r="T161" i="2"/>
  <c r="BK380" i="3"/>
  <c r="J380" i="3" s="1"/>
  <c r="J106" i="3" s="1"/>
  <c r="BK125" i="7"/>
  <c r="BK161" i="2"/>
  <c r="J161" i="2" s="1"/>
  <c r="J100" i="2" s="1"/>
  <c r="BK138" i="3"/>
  <c r="J138" i="3"/>
  <c r="J97" i="3" s="1"/>
  <c r="BK126" i="4"/>
  <c r="J126" i="4"/>
  <c r="J97" i="4"/>
  <c r="BK125" i="6"/>
  <c r="J125" i="6"/>
  <c r="J97" i="6"/>
  <c r="BK124" i="2"/>
  <c r="J124" i="2" s="1"/>
  <c r="J97" i="2" s="1"/>
  <c r="BK135" i="4"/>
  <c r="J135" i="4"/>
  <c r="J101" i="4" s="1"/>
  <c r="BK121" i="5"/>
  <c r="J121" i="5"/>
  <c r="J97" i="5"/>
  <c r="BK184" i="7"/>
  <c r="J184" i="7"/>
  <c r="J101" i="7"/>
  <c r="F34" i="2"/>
  <c r="BA95" i="1" s="1"/>
  <c r="J34" i="4"/>
  <c r="AW97" i="1" s="1"/>
  <c r="AT97" i="1" s="1"/>
  <c r="F34" i="4"/>
  <c r="BA97" i="1"/>
  <c r="F34" i="5"/>
  <c r="BA98" i="1"/>
  <c r="J34" i="5"/>
  <c r="AW98" i="1"/>
  <c r="AT98" i="1"/>
  <c r="F34" i="6"/>
  <c r="BA99" i="1" s="1"/>
  <c r="BB94" i="1"/>
  <c r="AX94" i="1"/>
  <c r="BD94" i="1"/>
  <c r="W33" i="1" s="1"/>
  <c r="F34" i="3"/>
  <c r="BA96" i="1" s="1"/>
  <c r="J34" i="6"/>
  <c r="AW99" i="1" s="1"/>
  <c r="AT99" i="1" s="1"/>
  <c r="AZ94" i="1"/>
  <c r="W29" i="1"/>
  <c r="F34" i="7"/>
  <c r="BA100" i="1"/>
  <c r="J34" i="2"/>
  <c r="AW95" i="1"/>
  <c r="AT95" i="1" s="1"/>
  <c r="J34" i="3"/>
  <c r="AW96" i="1" s="1"/>
  <c r="AT96" i="1" s="1"/>
  <c r="J34" i="7"/>
  <c r="AW100" i="1"/>
  <c r="AT100" i="1" s="1"/>
  <c r="BC94" i="1"/>
  <c r="W32" i="1" s="1"/>
  <c r="BK124" i="7" l="1"/>
  <c r="J124" i="7" s="1"/>
  <c r="J30" i="7" s="1"/>
  <c r="AG100" i="1" s="1"/>
  <c r="P123" i="2"/>
  <c r="AU95" i="1"/>
  <c r="T123" i="2"/>
  <c r="R137" i="3"/>
  <c r="BK137" i="3"/>
  <c r="J137" i="3"/>
  <c r="J96" i="3" s="1"/>
  <c r="J125" i="7"/>
  <c r="J97" i="7"/>
  <c r="BK125" i="4"/>
  <c r="J125" i="4" s="1"/>
  <c r="J30" i="4" s="1"/>
  <c r="AG97" i="1" s="1"/>
  <c r="BK123" i="2"/>
  <c r="J123" i="2"/>
  <c r="BK124" i="6"/>
  <c r="J124" i="6" s="1"/>
  <c r="J96" i="6" s="1"/>
  <c r="BK120" i="5"/>
  <c r="J120" i="5"/>
  <c r="J96" i="5" s="1"/>
  <c r="W31" i="1"/>
  <c r="AU94" i="1"/>
  <c r="J30" i="2"/>
  <c r="AG95" i="1" s="1"/>
  <c r="AY94" i="1"/>
  <c r="AV94" i="1"/>
  <c r="AK29" i="1"/>
  <c r="BA94" i="1"/>
  <c r="AW94" i="1" s="1"/>
  <c r="AK30" i="1" s="1"/>
  <c r="J39" i="7" l="1"/>
  <c r="J39" i="2"/>
  <c r="J39" i="4"/>
  <c r="J96" i="7"/>
  <c r="J96" i="4"/>
  <c r="J96" i="2"/>
  <c r="AN97" i="1"/>
  <c r="AN95" i="1"/>
  <c r="AN100" i="1"/>
  <c r="J30" i="5"/>
  <c r="AG98" i="1"/>
  <c r="J30" i="6"/>
  <c r="AG99" i="1" s="1"/>
  <c r="J30" i="3"/>
  <c r="AG96" i="1"/>
  <c r="AN96" i="1"/>
  <c r="W30" i="1"/>
  <c r="AT94" i="1"/>
  <c r="J39" i="6" l="1"/>
  <c r="J39" i="5"/>
  <c r="AN99" i="1"/>
  <c r="J39" i="3"/>
  <c r="AN98" i="1"/>
  <c r="AG94" i="1"/>
  <c r="AK26" i="1"/>
  <c r="AK35" i="1"/>
  <c r="AN94" i="1" l="1"/>
</calcChain>
</file>

<file path=xl/sharedStrings.xml><?xml version="1.0" encoding="utf-8"?>
<sst xmlns="http://schemas.openxmlformats.org/spreadsheetml/2006/main" count="9228" uniqueCount="1494">
  <si>
    <t>Export Komplet</t>
  </si>
  <si>
    <t/>
  </si>
  <si>
    <t>2.0</t>
  </si>
  <si>
    <t>False</t>
  </si>
  <si>
    <t>{e66f8bfd-0604-4422-a22e-38c15a2dba0a}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</si>
  <si>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</si>
  <si>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</si>
  <si>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</si>
  <si>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</si>
  <si>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</si>
  <si>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</si>
  <si>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</si>
  <si>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</si>
  <si>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112021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</si>
  <si>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</si>
  <si>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</si>
  <si>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RD na budovu pre obchod a služby</t>
  </si>
  <si>
    <t>JKSO:</t>
  </si>
  <si>
    <t>KS:</t>
  </si>
  <si>
    <t>Miesto:</t>
  </si>
  <si>
    <t>Prša</t>
  </si>
  <si>
    <t>Dátum:</t>
  </si>
  <si>
    <t>1. 11. 2021</t>
  </si>
  <si>
    <t>Objednávateľ:</t>
  </si>
  <si>
    <t>IČO:</t>
  </si>
  <si>
    <t>46430776</t>
  </si>
  <si>
    <t>Mgr.Tímea Kovács</t>
  </si>
  <si>
    <t>IČ DPH:</t>
  </si>
  <si>
    <t>Zhotoviteľ:</t>
  </si>
  <si>
    <t>Vyplň údaj</t>
  </si>
  <si>
    <t>Projektant:</t>
  </si>
  <si>
    <t>Ing.Pavol Nagy</t>
  </si>
  <si>
    <t>True</t>
  </si>
  <si>
    <t>Spracovateľ:</t>
  </si>
  <si>
    <t>43165346</t>
  </si>
  <si>
    <t>Ing.Silvia Gujberová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</si>
  <si>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</si>
  <si>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</si>
  <si>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</si>
  <si>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</si>
  <si>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</si>
  <si>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</si>
  <si>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</si>
  <si>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</si>
  <si>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</si>
  <si>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</si>
  <si>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</si>
  <si>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</si>
  <si>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</si>
  <si>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</si>
  <si>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</si>
  <si>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</si>
  <si>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</si>
  <si>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</si>
  <si>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</si>
  <si>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</si>
  <si>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</si>
  <si>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</si>
  <si>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</si>
  <si>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</si>
  <si>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</si>
  <si>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</si>
  <si>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</si>
  <si>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</si>
  <si>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</si>
  <si>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</si>
  <si>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</si>
  <si>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</si>
  <si>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</si>
  <si>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</si>
  <si>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</si>
  <si>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</si>
  <si>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</si>
  <si>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</si>
  <si>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</si>
  <si>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</si>
  <si>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</si>
  <si>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</si>
  <si>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</si>
  <si>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</si>
  <si>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</si>
  <si>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</si>
  <si>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</si>
  <si>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Búracie práce</t>
  </si>
  <si>
    <t>STA</t>
  </si>
  <si>
    <t>1</t>
  </si>
  <si>
    <t>{6b6b69e1-feb4-4b7a-a15c-99a8ceebaea8}</t>
  </si>
  <si>
    <t>02</t>
  </si>
  <si>
    <t>Stavebné práce</t>
  </si>
  <si>
    <t>{1497bfb3-c12f-4960-b832-61979e9d2edc}</t>
  </si>
  <si>
    <t>03</t>
  </si>
  <si>
    <t>Vnútorná zdravotechnika</t>
  </si>
  <si>
    <t>{7fd8af4b-007a-4e85-8f5b-f1881a026533}</t>
  </si>
  <si>
    <t>04</t>
  </si>
  <si>
    <t>ÚK</t>
  </si>
  <si>
    <t>{f176cd41-1269-4576-92a4-3f47f2e1c142}</t>
  </si>
  <si>
    <t>05</t>
  </si>
  <si>
    <t>Elektroinštalácie</t>
  </si>
  <si>
    <t>{07b50773-a688-49d7-a463-9676edcb7f27}</t>
  </si>
  <si>
    <t>06</t>
  </si>
  <si>
    <t>Bleskozvod</t>
  </si>
  <si>
    <t>{82e036de-8865-4279-9136-3e9e6e60a837}</t>
  </si>
  <si>
    <t>KRYCÍ LIST ROZPOČTU</t>
  </si>
  <si>
    <t>Objekt:</t>
  </si>
  <si>
    <t>01 - Búracie práce</t>
  </si>
  <si>
    <t xml:space="preserve"> 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</si>
  <si>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</si>
  <si>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</si>
  <si>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</si>
  <si>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</si>
  <si>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</si>
  <si>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</si>
  <si>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</si>
  <si>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9 - Ostatné konštrukcie a práce-búranie</t>
  </si>
  <si>
    <t>PSV - Práce a dodávky PSV</t>
  </si>
  <si>
    <t xml:space="preserve">    762 - Konštrukcie tesárske</t>
  </si>
  <si>
    <t xml:space="preserve">    764 - Konštrukcie klampiarske</t>
  </si>
  <si>
    <t xml:space="preserve">    765 - Konštrukcie - krytiny tvrdé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</si>
  <si>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</si>
  <si>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</si>
  <si>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</si>
  <si>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</si>
  <si>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</si>
  <si>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</si>
  <si>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</si>
  <si>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</si>
  <si>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</si>
  <si>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</si>
  <si>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</si>
  <si>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</si>
  <si>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</si>
  <si>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</si>
  <si>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</si>
  <si>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</si>
  <si>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</si>
  <si>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132201101.S</t>
  </si>
  <si>
    <t>Výkop ryhy do šírky 600 mm v horn.3 do 100 m3</t>
  </si>
  <si>
    <t>m3</t>
  </si>
  <si>
    <t>4</t>
  </si>
  <si>
    <t>2</t>
  </si>
  <si>
    <t>991262159</t>
  </si>
  <si>
    <t>VV</t>
  </si>
  <si>
    <t>"výkop pre vybúranie betónových základov</t>
  </si>
  <si>
    <t>3,2*0,6*1,2</t>
  </si>
  <si>
    <t>132201109.S</t>
  </si>
  <si>
    <t>Príplatok k cene za lepivosť pri hĺbení rýh šírky do 600 mm zapažených i nezapažených s ručným urovnaním dna v hornine 3</t>
  </si>
  <si>
    <t>692909800</t>
  </si>
  <si>
    <t>3</t>
  </si>
  <si>
    <t>162201101.S</t>
  </si>
  <si>
    <t>Vodorovné premiestnenie výkopku z horniny 1-4 do 20m</t>
  </si>
  <si>
    <t>-1826370939</t>
  </si>
  <si>
    <t>2,304</t>
  </si>
  <si>
    <t>171201201.S</t>
  </si>
  <si>
    <t>Uloženie sypaniny na skládky do 100 m3- zostáva na pozemku</t>
  </si>
  <si>
    <t>61404552</t>
  </si>
  <si>
    <t>9</t>
  </si>
  <si>
    <t>Ostatné konštrukcie a práce-búranie</t>
  </si>
  <si>
    <t>5</t>
  </si>
  <si>
    <t>961043111.S</t>
  </si>
  <si>
    <t>Búranie pôvodných základov alebo vybúranie otvorov plochy nad 4 m2 z betónu prostého alebo preloženého kameňom,  -2,20000t</t>
  </si>
  <si>
    <t>-1189541700</t>
  </si>
  <si>
    <t>"pôvodné základy -š=0,6 m a hĺbka 0,7 m</t>
  </si>
  <si>
    <t>3,15*0,6*0,7</t>
  </si>
  <si>
    <t>6</t>
  </si>
  <si>
    <t>962032231.S</t>
  </si>
  <si>
    <t>Búranie muriva alebo vybúranie otvorov plochy nad 4 m2 nadzákladového z tehál pálených, vápenopieskových, cementových na maltu,  -1,90500t</t>
  </si>
  <si>
    <t>1257938498</t>
  </si>
  <si>
    <t>"vybúranie muriva</t>
  </si>
  <si>
    <t>(2,65*2+4)*2,2*0,3</t>
  </si>
  <si>
    <t xml:space="preserve">"okná a dvere v murive   </t>
  </si>
  <si>
    <t>-(0,8*0,8*2+1,9*1,22)*0,3</t>
  </si>
  <si>
    <t>-1,8*0,3</t>
  </si>
  <si>
    <t>Súčet</t>
  </si>
  <si>
    <t>7</t>
  </si>
  <si>
    <t>968061115.S</t>
  </si>
  <si>
    <t>Demontáž okien drevených, 1 bm obvodu - 0,008t</t>
  </si>
  <si>
    <t>m</t>
  </si>
  <si>
    <t>935133530</t>
  </si>
  <si>
    <t xml:space="preserve">"okná v murive   </t>
  </si>
  <si>
    <t>(2*1,9+2*1,22)+(4*0,8)*2</t>
  </si>
  <si>
    <t xml:space="preserve">Súčet   </t>
  </si>
  <si>
    <t>8</t>
  </si>
  <si>
    <t>968061116.S</t>
  </si>
  <si>
    <t>Demontáž dverí drevených vchodových, 1 bm obvodu - 0,012t</t>
  </si>
  <si>
    <t>1920339895</t>
  </si>
  <si>
    <t xml:space="preserve">0,9*2+2,1*2   </t>
  </si>
  <si>
    <t>968061125.S</t>
  </si>
  <si>
    <t>Vyvesenie dreveného dverného krídla do suti plochy do 2 m2, -0,02400t</t>
  </si>
  <si>
    <t>ks</t>
  </si>
  <si>
    <t>1550814083</t>
  </si>
  <si>
    <t>10</t>
  </si>
  <si>
    <t>968072455.S</t>
  </si>
  <si>
    <t>Vybúranie kovových dverových zárubní plochy do 2 m2,  -0,07600t</t>
  </si>
  <si>
    <t>m2</t>
  </si>
  <si>
    <t>2037636351</t>
  </si>
  <si>
    <t xml:space="preserve">0,8*2,1"dvere 80/210   </t>
  </si>
  <si>
    <t xml:space="preserve">0,9*2,1"dvere 90/210   </t>
  </si>
  <si>
    <t>11</t>
  </si>
  <si>
    <t>979081111.S</t>
  </si>
  <si>
    <t>Odvoz sutiny a vybúraných hmôt na skládku do 1 km</t>
  </si>
  <si>
    <t>t</t>
  </si>
  <si>
    <t>-941679305</t>
  </si>
  <si>
    <t>12</t>
  </si>
  <si>
    <t>979081121.S</t>
  </si>
  <si>
    <t>Odvoz sutiny a vybúraných hmôt na skládku za každý ďalší 1 km (9 km)</t>
  </si>
  <si>
    <t>640741044</t>
  </si>
  <si>
    <t>14,474*9 'Prepočítané koeficientom množstva</t>
  </si>
  <si>
    <t>13</t>
  </si>
  <si>
    <t>979082111.S</t>
  </si>
  <si>
    <t>Vnútrostavenisková doprava sutiny a vybúraných hmôt do 10 m</t>
  </si>
  <si>
    <t>-97162076</t>
  </si>
  <si>
    <t>14</t>
  </si>
  <si>
    <t>979089012.S</t>
  </si>
  <si>
    <t>Poplatok za skladovanie - betón, tehly, dlaždice (17 01) ostatné</t>
  </si>
  <si>
    <t>1232331312</t>
  </si>
  <si>
    <t>PSV</t>
  </si>
  <si>
    <t>Práce a dodávky PSV</t>
  </si>
  <si>
    <t>762</t>
  </si>
  <si>
    <t>Konštrukcie tesárske</t>
  </si>
  <si>
    <t>15</t>
  </si>
  <si>
    <t>762132811.S</t>
  </si>
  <si>
    <t>Demontáž  zvislých stien a nadstrešných stien z jednostranne hobľovaných dosiek -0,01400 t</t>
  </si>
  <si>
    <t>16</t>
  </si>
  <si>
    <t>1083558572</t>
  </si>
  <si>
    <t>3,1*0,8</t>
  </si>
  <si>
    <t>4*1,535/2</t>
  </si>
  <si>
    <t>762331816.S1</t>
  </si>
  <si>
    <t>Demontáž viazaných konštrukcií krovov so sklonom do 60°, pôdorys, -0,04000 t</t>
  </si>
  <si>
    <t>-1607674124</t>
  </si>
  <si>
    <t xml:space="preserve">"predpoklad </t>
  </si>
  <si>
    <t>5*3,4"pôdorysná plocha - sklad</t>
  </si>
  <si>
    <t>17</t>
  </si>
  <si>
    <t>762522811.S</t>
  </si>
  <si>
    <t>Demontáž podláh s vankúšmi z dosiek hr. do 32 mm, -0,01800 t</t>
  </si>
  <si>
    <t>1215545286</t>
  </si>
  <si>
    <t>3,15"komora</t>
  </si>
  <si>
    <t>12,3"kuchyňa</t>
  </si>
  <si>
    <t>18</t>
  </si>
  <si>
    <t>762811811.S</t>
  </si>
  <si>
    <t>Demontáž záklopov stropov vrchných, zapustených z hrubých dosiek hr. do 32 mm, -0,01400 t</t>
  </si>
  <si>
    <t>-341622446</t>
  </si>
  <si>
    <t>3*4,1"pôdorysná plocha - kuchyňa</t>
  </si>
  <si>
    <t>764</t>
  </si>
  <si>
    <t>Konštrukcie klampiarske</t>
  </si>
  <si>
    <t>19</t>
  </si>
  <si>
    <t>764352810.S</t>
  </si>
  <si>
    <t>Demontáž žľabov pododkvapových polkruhových so sklonom do 30st. rš 330 mm,  -0,00330t</t>
  </si>
  <si>
    <t>391770303</t>
  </si>
  <si>
    <t>3,4</t>
  </si>
  <si>
    <t>764410850.S</t>
  </si>
  <si>
    <t>Demontáž oplechovania parapetov rš od 100 do 330 mm,  -0,00135t</t>
  </si>
  <si>
    <t>-1379015577</t>
  </si>
  <si>
    <t xml:space="preserve">"okno v murive   </t>
  </si>
  <si>
    <t>21</t>
  </si>
  <si>
    <t>764454801.S</t>
  </si>
  <si>
    <t>Demontáž odpadových rúr kruhových, s priemerom 75 a 100 mm,  -0,00226t</t>
  </si>
  <si>
    <t>707098778</t>
  </si>
  <si>
    <t>4,0</t>
  </si>
  <si>
    <t>765</t>
  </si>
  <si>
    <t>Konštrukcie - krytiny tvrdé</t>
  </si>
  <si>
    <t>22</t>
  </si>
  <si>
    <t>765311810.S</t>
  </si>
  <si>
    <t>Demontáž keramickej krytiny pálenej uloženej na sucho od 15 ks/m2, do sutiny, sklon strechy do 45°, -0,05t</t>
  </si>
  <si>
    <t>317434973</t>
  </si>
  <si>
    <t>"sklad</t>
  </si>
  <si>
    <t>4,2*3,4</t>
  </si>
  <si>
    <t>1,5*3,4</t>
  </si>
  <si>
    <t>02 - Stavebné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</si>
  <si>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</si>
  <si>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</si>
  <si>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</si>
  <si>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5 - Komunikácie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</si>
  <si>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</si>
  <si>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</si>
  <si>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</si>
  <si>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713 - Izolácie tepelné</t>
  </si>
  <si>
    <t xml:space="preserve">    763 - Konštrukcie - drevostavby</t>
  </si>
  <si>
    <t xml:space="preserve">    766 - Konštrukcie stolárske</t>
  </si>
  <si>
    <t xml:space="preserve">    771 - Podlahy z dlaždíc</t>
  </si>
  <si>
    <t xml:space="preserve">    781 - Obklady</t>
  </si>
  <si>
    <t xml:space="preserve">    783 - Nátery</t>
  </si>
  <si>
    <t xml:space="preserve">    784 - Maľby</t>
  </si>
  <si>
    <t>122201101.S</t>
  </si>
  <si>
    <t>Odkopávka a prekopávka nezapažená v hornine 3, do 100 m3</t>
  </si>
  <si>
    <t>-874523773</t>
  </si>
  <si>
    <t>"odkopanie od kóty -0,38 po kótu -0,78 m pre nové základy prístavby -plocha 13m2</t>
  </si>
  <si>
    <t>13*0,4</t>
  </si>
  <si>
    <t>"47 m2 - plocha pod terasou od kóty -0,38 po kotu -0,6 m</t>
  </si>
  <si>
    <t>46*0,22</t>
  </si>
  <si>
    <t>122201109.S</t>
  </si>
  <si>
    <t>Odkopávky a prekopávky nezapažené. Príplatok k cenám za lepivosť horniny 3</t>
  </si>
  <si>
    <t>895215506</t>
  </si>
  <si>
    <t>131201101.S</t>
  </si>
  <si>
    <t>Výkop nezapaženej jamy v hornine 3, do 100 m3</t>
  </si>
  <si>
    <t>-166338826</t>
  </si>
  <si>
    <t>"výkop pre pätky od kóty -0,6 po kótu -1,05</t>
  </si>
  <si>
    <t>0,6*0,6*0,45*14</t>
  </si>
  <si>
    <t>2,5"zaokr</t>
  </si>
  <si>
    <t>131201109.S</t>
  </si>
  <si>
    <t>Hĺbenie nezapažených jám a zárezov. Príplatok za lepivosť horniny 3</t>
  </si>
  <si>
    <t>2131214970</t>
  </si>
  <si>
    <t>1791232263</t>
  </si>
  <si>
    <t>"výkop pre základové pásy od kóty -0,78 po -1,58 m</t>
  </si>
  <si>
    <t>(1,5+4,5+5)*0,6*0,8</t>
  </si>
  <si>
    <t>"prehĺbenie výkopu pod vybúraným základom</t>
  </si>
  <si>
    <t>"od kóty -1,3 po -1,58 m</t>
  </si>
  <si>
    <t>3,15*0,6*0,3</t>
  </si>
  <si>
    <t>Medzisúčet</t>
  </si>
  <si>
    <t>5,85"zaokr.</t>
  </si>
  <si>
    <t>Príplatok k cene za lepivosť pri hĺbení rýh šírky do 600 mm zapažených i nezapažených s urovnaním dna v hornine 3</t>
  </si>
  <si>
    <t>1181352035</t>
  </si>
  <si>
    <t>162201102.S</t>
  </si>
  <si>
    <t>Vodorovné premiestnenie výkopku z horniny 1-4 nad 20-50m</t>
  </si>
  <si>
    <t>88416921</t>
  </si>
  <si>
    <t>15,32"odkop</t>
  </si>
  <si>
    <t>2,5"jamy pre pätky</t>
  </si>
  <si>
    <t>5,85"rýhy pre zákl.pásy</t>
  </si>
  <si>
    <t>-8"obsyp základov</t>
  </si>
  <si>
    <t>Uloženie sypaniny zostáva na pozemku pre terénne úpravy do 100 m3</t>
  </si>
  <si>
    <t>714246628</t>
  </si>
  <si>
    <t>174101001.S</t>
  </si>
  <si>
    <t>Zásyp sypaninou so zhutnením jám, šachiet, rýh, zárezov alebo okolo objektov do 100 m3</t>
  </si>
  <si>
    <t>1687477438</t>
  </si>
  <si>
    <t>"spätný zásyp zo zeminy po vybúraných základov</t>
  </si>
  <si>
    <t>Zakladanie</t>
  </si>
  <si>
    <t>271573001.S</t>
  </si>
  <si>
    <t>Násyp pod základové konštrukcie so zhutnením zo štrkopiesku fr.0-32 mm</t>
  </si>
  <si>
    <t>-443317808</t>
  </si>
  <si>
    <t>"pod základové pásy</t>
  </si>
  <si>
    <t>(2*4,5+5,2)*0,6*0,15</t>
  </si>
  <si>
    <t>"pod pätky+terasa</t>
  </si>
  <si>
    <t>73*0,15</t>
  </si>
  <si>
    <t>"pod podlahou v prístavbe</t>
  </si>
  <si>
    <t>18,7*0,25</t>
  </si>
  <si>
    <t>"pod vybúranou podlahou</t>
  </si>
  <si>
    <t>(3,15+12,3)*0,25</t>
  </si>
  <si>
    <t>20,8"zaokr.</t>
  </si>
  <si>
    <t>273321312.S</t>
  </si>
  <si>
    <t>Betón základových dosiek, železový (bez výstuže), tr. C 20/25</t>
  </si>
  <si>
    <t>217302760</t>
  </si>
  <si>
    <t>"nová prístavba</t>
  </si>
  <si>
    <t>5,1*5,2*0,15</t>
  </si>
  <si>
    <t>(3,15+12,3)*0,15</t>
  </si>
  <si>
    <t>6,296*1,05"+5% stratné</t>
  </si>
  <si>
    <t>6,6"zaokr</t>
  </si>
  <si>
    <t>273351217.S</t>
  </si>
  <si>
    <t>Debnenie stien základových dosiek, zhotovenie-tradičné</t>
  </si>
  <si>
    <t>-1829888478</t>
  </si>
  <si>
    <t>"jestvujúca časť a nová prístavba m.č.1.07 obvod 20,5 m</t>
  </si>
  <si>
    <t>(14,2+8,1+20,5)*0,2</t>
  </si>
  <si>
    <t>8,6"zaokr.</t>
  </si>
  <si>
    <t>273351218.S</t>
  </si>
  <si>
    <t>Debnenie stien základových dosiek, odstránenie-tradičné</t>
  </si>
  <si>
    <t>-635243294</t>
  </si>
  <si>
    <t>273362021.S</t>
  </si>
  <si>
    <t>Výstuž základových dosiek zo zvár. sietí KARI</t>
  </si>
  <si>
    <t>1740859991</t>
  </si>
  <si>
    <t>"kari KY80  sieť 8/8 x 150/150 mm</t>
  </si>
  <si>
    <t>5,1*5,2*5,36/1000*1,20</t>
  </si>
  <si>
    <t>(3,15+12,3)*5,36/1000*1,20</t>
  </si>
  <si>
    <t>274271051.S</t>
  </si>
  <si>
    <t>Murivo základových pásov (m3) z betónových debniacich tvárnic s betónovou výplňou C 16/20 hrúbky 400 mm</t>
  </si>
  <si>
    <t>531907185</t>
  </si>
  <si>
    <t>(2*4,5+5,2)*0,4*0,25</t>
  </si>
  <si>
    <t>274321312.S</t>
  </si>
  <si>
    <t>Betón základových pásov, železový (bez výstuže), tr. C 20/25</t>
  </si>
  <si>
    <t>-1273652046</t>
  </si>
  <si>
    <t>(2*4,5+5,2)*0,6*0,65*1,05"+5% stratné</t>
  </si>
  <si>
    <t>5,8"zaokr</t>
  </si>
  <si>
    <t>274361825.S</t>
  </si>
  <si>
    <t>Výstuž pre murivo základových pásov z betónových debniacich tvárnic s betónovou výplňou z ocele B500 (10505)</t>
  </si>
  <si>
    <t>133197615</t>
  </si>
  <si>
    <t>"20 kg/m3</t>
  </si>
  <si>
    <t>1,42*20/1000</t>
  </si>
  <si>
    <t>275313612.S</t>
  </si>
  <si>
    <t>Betón základových pätiek, prostý tr. C 20/25</t>
  </si>
  <si>
    <t>269544309</t>
  </si>
  <si>
    <t>0,5*0,6*0,8</t>
  </si>
  <si>
    <t>0,6*0,6*0,6*13</t>
  </si>
  <si>
    <t>3,05</t>
  </si>
  <si>
    <t>279100213.S1</t>
  </si>
  <si>
    <t>Prestup v základoch z rúr, DN 250, potrubie vonk.pr. 157-170 mm - jednoduchá (bez rúrky)</t>
  </si>
  <si>
    <t>1591019581</t>
  </si>
  <si>
    <t>M</t>
  </si>
  <si>
    <t>286130073000.S</t>
  </si>
  <si>
    <t>Chránička pre kanalizačné potrubie dvojplášťová korugovaná DN 250, HDPE</t>
  </si>
  <si>
    <t>27095673</t>
  </si>
  <si>
    <t>Zvislé a kompletné konštrukcie</t>
  </si>
  <si>
    <t>311273124</t>
  </si>
  <si>
    <t>Murivo nosné (m3) z tvárnic YTONG Lambda YQ hr. 450 mm P2-300 PDK, na MVC a maltu YTONG (450x249x499)</t>
  </si>
  <si>
    <t>-1066073303</t>
  </si>
  <si>
    <t>(5,025*2+5)*3*0,45</t>
  </si>
  <si>
    <t>-(4+3,5)*3*0,45"otvory</t>
  </si>
  <si>
    <t>2,5*2,55*0,45"štítová stena</t>
  </si>
  <si>
    <t>13,1</t>
  </si>
  <si>
    <t>317321411.S</t>
  </si>
  <si>
    <t>Betón prekladov železový (bez výstuže) tr. C 25/30</t>
  </si>
  <si>
    <t>2058584238</t>
  </si>
  <si>
    <t>"preklady</t>
  </si>
  <si>
    <t>(4,5+4)*0,4*0,75*1,05"+5%</t>
  </si>
  <si>
    <t>2,7"zaokr.</t>
  </si>
  <si>
    <t>23</t>
  </si>
  <si>
    <t>317351107.S</t>
  </si>
  <si>
    <t>Debnenie prekladu  vrátane podpornej konštrukcie výšky do 4 m zhotovenie</t>
  </si>
  <si>
    <t>1628797671</t>
  </si>
  <si>
    <t>(4,5+4)*0,75*2"boky</t>
  </si>
  <si>
    <t>(4*3,5)*0,4"dobnenie zo spodu</t>
  </si>
  <si>
    <t>24</t>
  </si>
  <si>
    <t>317351108.S</t>
  </si>
  <si>
    <t>Debnenie prekladu  vrátane podpornej konštrukcie výšky do 4 m odstránenie</t>
  </si>
  <si>
    <t>302254788</t>
  </si>
  <si>
    <t>25</t>
  </si>
  <si>
    <t>317361821.S</t>
  </si>
  <si>
    <t>Výstuž prekladov z ocele B500 (10505)</t>
  </si>
  <si>
    <t>-792311123</t>
  </si>
  <si>
    <t>"výstuž 110 kg/m3</t>
  </si>
  <si>
    <t>2,7*110/1000</t>
  </si>
  <si>
    <t>0,3"zaokr.</t>
  </si>
  <si>
    <t>Vodorovné konštrukcie</t>
  </si>
  <si>
    <t>26</t>
  </si>
  <si>
    <t>417321515.S</t>
  </si>
  <si>
    <t>Betón stužujúcich pásov a vencov železový tr. C 25/30</t>
  </si>
  <si>
    <t>683547330</t>
  </si>
  <si>
    <t>"veniec</t>
  </si>
  <si>
    <t>(5,025*2+5-4-3,5)*0,4*0,25*1,05</t>
  </si>
  <si>
    <t>0,8"zaokr.</t>
  </si>
  <si>
    <t>27</t>
  </si>
  <si>
    <t>417351115.S</t>
  </si>
  <si>
    <t>Debnenie bočníc stužujúcich pásov a vencov vrátane vzpier zhotovenie</t>
  </si>
  <si>
    <t>-416626527</t>
  </si>
  <si>
    <t>(5,025*2+5-4-3,5)*0,25*2</t>
  </si>
  <si>
    <t>3,8"zaokr.</t>
  </si>
  <si>
    <t>28</t>
  </si>
  <si>
    <t>417351116.S</t>
  </si>
  <si>
    <t>Debnenie bočníc stužujúcich pásov a vencov vrátane vzpier odstránenie</t>
  </si>
  <si>
    <t>-87065263</t>
  </si>
  <si>
    <t>29</t>
  </si>
  <si>
    <t>417361821.S</t>
  </si>
  <si>
    <t>Výstuž stužujúcich pásov a vencov z betonárskej ocele B500 (10505)</t>
  </si>
  <si>
    <t>-1136220245</t>
  </si>
  <si>
    <t>"výstuž 80 kg/m3</t>
  </si>
  <si>
    <t>0,8*80/1000</t>
  </si>
  <si>
    <t>30</t>
  </si>
  <si>
    <t>417391151.S</t>
  </si>
  <si>
    <t>Montáž obkladu betónových konštrukcií vykonaný súčasne s betónovaním extrudovaným polystyrénom</t>
  </si>
  <si>
    <t>1774477092</t>
  </si>
  <si>
    <t>(5,025*2+5-4-3,5)*0,25*1</t>
  </si>
  <si>
    <t>(4,5+4)*0,75*1"boky</t>
  </si>
  <si>
    <t>(4*3,5)*0,4" zo spodu</t>
  </si>
  <si>
    <t>14"zaokr.</t>
  </si>
  <si>
    <t>31</t>
  </si>
  <si>
    <t>283750000700.S</t>
  </si>
  <si>
    <t>Doska XPS hr. 50 mm, zateplenie soklov, suterénov, podláh</t>
  </si>
  <si>
    <t>-2003551907</t>
  </si>
  <si>
    <t>14*1,05 'Prepočítané koeficientom množstva</t>
  </si>
  <si>
    <t>32</t>
  </si>
  <si>
    <t>451577877.S</t>
  </si>
  <si>
    <t>Podklad pod dlažbu v ploche vodorovnej alebo v sklone do 1:5 hr. od 30 do 100 mm zo štrkopiesku</t>
  </si>
  <si>
    <t>1790697667</t>
  </si>
  <si>
    <t>26"P3</t>
  </si>
  <si>
    <t>35,2"P4</t>
  </si>
  <si>
    <t>Komunikácie</t>
  </si>
  <si>
    <t>33</t>
  </si>
  <si>
    <t>564651111.S</t>
  </si>
  <si>
    <t>Okapový chodník, po zhutnení hr. 150 mm</t>
  </si>
  <si>
    <t>794282281</t>
  </si>
  <si>
    <t>(22+6,6+12,5)*0,5</t>
  </si>
  <si>
    <t>20,6"zaokr.</t>
  </si>
  <si>
    <t>35</t>
  </si>
  <si>
    <t>564750211.S</t>
  </si>
  <si>
    <t>Podklad alebo kryt z kameniva hrubého drveného veľ. 16-32 mm s rozprestretím a zhutnením hr. 150 mm</t>
  </si>
  <si>
    <t>-474685394</t>
  </si>
  <si>
    <t>33,5"P4</t>
  </si>
  <si>
    <t>5,02"P3</t>
  </si>
  <si>
    <t>36</t>
  </si>
  <si>
    <t>596811320.S</t>
  </si>
  <si>
    <t>Kladenie betónovej dlažby s vyplnením škár do lôžka z kameniva, veľ. do 0,25 m2 plochy do 50 m2</t>
  </si>
  <si>
    <t>650706066</t>
  </si>
  <si>
    <t>37</t>
  </si>
  <si>
    <t>592460023001</t>
  </si>
  <si>
    <t>Platňa betónová napr.SEMMELROCK LUSSO TIVOLI, rozmer 500x500x50 mm, červená</t>
  </si>
  <si>
    <t>2040814619</t>
  </si>
  <si>
    <t>33,5*1,01 'Prepočítané koeficientom množstva</t>
  </si>
  <si>
    <t>38</t>
  </si>
  <si>
    <t>596911141.S</t>
  </si>
  <si>
    <t>Kladenie betónovej zámkovej dlažby komunikácií pre peších hr. 60 mm pre peších do 50 m2 so zriadením lôžka z kameniva hr. 30 mm</t>
  </si>
  <si>
    <t>861394473</t>
  </si>
  <si>
    <t>5,0"P3</t>
  </si>
  <si>
    <t>39</t>
  </si>
  <si>
    <t>592460010402</t>
  </si>
  <si>
    <t>Dlažba betónová napr.PREMAC POLIGONO</t>
  </si>
  <si>
    <t>2052637801</t>
  </si>
  <si>
    <t>5*1,02 'Prepočítané koeficientom množstva</t>
  </si>
  <si>
    <t>Úpravy povrchov, podlahy, osadenie</t>
  </si>
  <si>
    <t>40</t>
  </si>
  <si>
    <t>612460241.S</t>
  </si>
  <si>
    <t>Vnútorná omietka stien vápennocementová jadrová (hrubá), pod obklad</t>
  </si>
  <si>
    <t>314081145</t>
  </si>
  <si>
    <t>(1,1+0,6)*1,5"pri umývadle</t>
  </si>
  <si>
    <t>(1,5+0,6)*0,6"za kuchynskou linkou</t>
  </si>
  <si>
    <t>4"zaokr.</t>
  </si>
  <si>
    <t>41</t>
  </si>
  <si>
    <t>612460382.S</t>
  </si>
  <si>
    <t>Vnútorná omietka stien vápennocementová štuková (jemná), hr. 2 mm</t>
  </si>
  <si>
    <t>1143664495</t>
  </si>
  <si>
    <t>"nová časť</t>
  </si>
  <si>
    <t>(4,1*2+4,55*2)*2,93</t>
  </si>
  <si>
    <t>-1,5*2"dvere</t>
  </si>
  <si>
    <t>-(4*2,25+3*2,25)"okná</t>
  </si>
  <si>
    <t>-4"obklad</t>
  </si>
  <si>
    <t>28"zaokr.</t>
  </si>
  <si>
    <t>42</t>
  </si>
  <si>
    <t>612481119.S</t>
  </si>
  <si>
    <t>Potiahnutie vnútorných stien sklotextílnou mriežkou s celoplošným prilepením</t>
  </si>
  <si>
    <t>240298227</t>
  </si>
  <si>
    <t>32"zaokr.</t>
  </si>
  <si>
    <t>43</t>
  </si>
  <si>
    <t>622460121.S</t>
  </si>
  <si>
    <t>Príprava vonkajšieho podkladu stien penetráciou základnou</t>
  </si>
  <si>
    <t>1074681124</t>
  </si>
  <si>
    <t>5*3,5</t>
  </si>
  <si>
    <t>2*5*2,8</t>
  </si>
  <si>
    <t>2,9*2,9"štítová stena</t>
  </si>
  <si>
    <t>-16,9"okná</t>
  </si>
  <si>
    <t>37,01*1,05"+5% stratné</t>
  </si>
  <si>
    <t>38,9"zaokr.</t>
  </si>
  <si>
    <t>44</t>
  </si>
  <si>
    <t>622461043.S</t>
  </si>
  <si>
    <t>Vonkajšia omietka stien pastovitá silikátová ryhovaná, hr. 2 mm</t>
  </si>
  <si>
    <t>184971077</t>
  </si>
  <si>
    <t>38,9+10"steny+ štítové steny</t>
  </si>
  <si>
    <t>4,2"ostenie</t>
  </si>
  <si>
    <t>45</t>
  </si>
  <si>
    <t>622461281.S</t>
  </si>
  <si>
    <t>Vonkajšia omietka stien pastovitá dekoratívna mozaiková</t>
  </si>
  <si>
    <t>1859564532</t>
  </si>
  <si>
    <t>(5,75+1,4+0,4)*0,2"sokel</t>
  </si>
  <si>
    <t>(3,8+4*2,25+4)*0,15"okolo okien</t>
  </si>
  <si>
    <t>4,2"zaokr.</t>
  </si>
  <si>
    <t>46</t>
  </si>
  <si>
    <t>622481119.S</t>
  </si>
  <si>
    <t>Potiahnutie vonkajších stien sklotextílnou mriežkou s celoplošným prilepením</t>
  </si>
  <si>
    <t>1156083346</t>
  </si>
  <si>
    <t>"TI na OSB dosku</t>
  </si>
  <si>
    <t>2*0,8</t>
  </si>
  <si>
    <t>3*1,4*2</t>
  </si>
  <si>
    <t>47</t>
  </si>
  <si>
    <t>625250205.S</t>
  </si>
  <si>
    <t>Kontaktný zatepľovací systém z bieleho EPS hr. 70 mm, skrutkovacie kotvy na OSB dosku - prístrešok a štítová stena</t>
  </si>
  <si>
    <t>357250983</t>
  </si>
  <si>
    <t>48</t>
  </si>
  <si>
    <t>625250208.S</t>
  </si>
  <si>
    <t>Kontaktný zatepľovací systém z bieleho EPS hr. 100 mm, skrutkovacie kotvy</t>
  </si>
  <si>
    <t>-1108584789</t>
  </si>
  <si>
    <t>49</t>
  </si>
  <si>
    <t>631312661.S</t>
  </si>
  <si>
    <t>Mazanina z betónu prostého (m3) tr. C 20/25 hr. 50 a 55 mm</t>
  </si>
  <si>
    <t>-156641377</t>
  </si>
  <si>
    <t>"jestujúca časť ozn.P1</t>
  </si>
  <si>
    <t>(3,15+12,3)*0,055</t>
  </si>
  <si>
    <t>"nová časť ozn.P2</t>
  </si>
  <si>
    <t>5,1*5,2*0,05</t>
  </si>
  <si>
    <t>2,2"zaokr.</t>
  </si>
  <si>
    <t>50</t>
  </si>
  <si>
    <t>631362021.S</t>
  </si>
  <si>
    <t>Výstuž mazanín z betónov (z kameniva) a z ľahkých betónov zo zváraných sietí z drôtov typu KARI</t>
  </si>
  <si>
    <t>2045480007</t>
  </si>
  <si>
    <t>(3,15+12,3)*3,03/1000*1,2"+20%</t>
  </si>
  <si>
    <t>5,1*5,2*3,03/1000*1,2"+20%</t>
  </si>
  <si>
    <t>51</t>
  </si>
  <si>
    <t>917831517.S</t>
  </si>
  <si>
    <t xml:space="preserve">Osadenie palisád hranatých betónových do betónu </t>
  </si>
  <si>
    <t>-277053042</t>
  </si>
  <si>
    <t>23,2</t>
  </si>
  <si>
    <t>52</t>
  </si>
  <si>
    <t>592170006200.S</t>
  </si>
  <si>
    <t>Palisáda betónová</t>
  </si>
  <si>
    <t>-14305702</t>
  </si>
  <si>
    <t>23,2*6,12 'Prepočítané koeficientom množstva</t>
  </si>
  <si>
    <t>53</t>
  </si>
  <si>
    <t>918101111.S</t>
  </si>
  <si>
    <t>Lôžko pod obrubníky, krajníky alebo obruby z dlažobných kociek z betónu prostého tr. C 12/15</t>
  </si>
  <si>
    <t>268437980</t>
  </si>
  <si>
    <t>23,2*0,2*0,25</t>
  </si>
  <si>
    <t>54</t>
  </si>
  <si>
    <t>941941031.S</t>
  </si>
  <si>
    <t>Montáž lešenia ľahkého pracovného radového s podlahami šírky od 0,80 do 1,00 m, výšky do 10 m</t>
  </si>
  <si>
    <t>-164623546</t>
  </si>
  <si>
    <t>(17+11)*3,2</t>
  </si>
  <si>
    <t>8*4,7</t>
  </si>
  <si>
    <t>55</t>
  </si>
  <si>
    <t>941941831.S</t>
  </si>
  <si>
    <t>Demontáž lešenia ľahkého pracovného radového s podlahami šírky nad 0,80 do 1,00 m, výšky do 10 m</t>
  </si>
  <si>
    <t>-1708790022</t>
  </si>
  <si>
    <t>56</t>
  </si>
  <si>
    <t>941955001.S</t>
  </si>
  <si>
    <t>Lešenie ľahké pracovné pomocné, s výškou lešeňovej podlahy do 1,20 m</t>
  </si>
  <si>
    <t>280502067</t>
  </si>
  <si>
    <t>"vnútorné</t>
  </si>
  <si>
    <t>3,2+12,3+18,8</t>
  </si>
  <si>
    <t>"vonkajšie z terasy lešenie  vonkajšej  omietky</t>
  </si>
  <si>
    <t>(2*5)*1,2</t>
  </si>
  <si>
    <t>57</t>
  </si>
  <si>
    <t>952901111.S</t>
  </si>
  <si>
    <t>Vyčistenie budov pri výške podlaží do 4 m</t>
  </si>
  <si>
    <t>-950750185</t>
  </si>
  <si>
    <t>3,15+12,3</t>
  </si>
  <si>
    <t>18,8</t>
  </si>
  <si>
    <t>58</t>
  </si>
  <si>
    <t>953996121</t>
  </si>
  <si>
    <t>Okenný APU profil s integrovanou tkaninou</t>
  </si>
  <si>
    <t>1718684248</t>
  </si>
  <si>
    <t>59</t>
  </si>
  <si>
    <t>953995421.S</t>
  </si>
  <si>
    <t>Rohový profil s integrovanou sieťovinou - pevný</t>
  </si>
  <si>
    <t>-330735158</t>
  </si>
  <si>
    <t>"okenné lišty</t>
  </si>
  <si>
    <t>"rohové</t>
  </si>
  <si>
    <t>2*3,5</t>
  </si>
  <si>
    <t>60</t>
  </si>
  <si>
    <t>953995412.S</t>
  </si>
  <si>
    <t>Nadokenný profil s priznanou okapničkou</t>
  </si>
  <si>
    <t>1699657015</t>
  </si>
  <si>
    <t>9,4</t>
  </si>
  <si>
    <t>99</t>
  </si>
  <si>
    <t>Presun hmôt HSV</t>
  </si>
  <si>
    <t>61</t>
  </si>
  <si>
    <t>999281111.S</t>
  </si>
  <si>
    <t>Presun hmôt pre opravy a údržbu objektov vrátane vonkajších plášťov výšky do 25 m</t>
  </si>
  <si>
    <t>-1961223069</t>
  </si>
  <si>
    <t>711</t>
  </si>
  <si>
    <t>Izolácie proti vode a vlhkosti</t>
  </si>
  <si>
    <t>62</t>
  </si>
  <si>
    <t>711111001.S</t>
  </si>
  <si>
    <t>Zhotovenie izolácie proti zemnej vlhkosti vodorovná náterom penetračným za studena</t>
  </si>
  <si>
    <t>2106715160</t>
  </si>
  <si>
    <t>"prístavba m.č.1.07</t>
  </si>
  <si>
    <t>5,1*5,2</t>
  </si>
  <si>
    <t>17,5*0,15"zvislá izol.</t>
  </si>
  <si>
    <t>"pod vybúranou podlahou m.č.1.05 a 1.06</t>
  </si>
  <si>
    <t>8,1*0,15"zvislá izol.</t>
  </si>
  <si>
    <t>14,2*0,15"zvislá izol.</t>
  </si>
  <si>
    <t>48"zaokr.</t>
  </si>
  <si>
    <t>63</t>
  </si>
  <si>
    <t>246170000900.S</t>
  </si>
  <si>
    <t>Lak asfaltový penetračný</t>
  </si>
  <si>
    <t>-1698856916</t>
  </si>
  <si>
    <t>48*0,0003 'Prepočítané koeficientom množstva</t>
  </si>
  <si>
    <t>64</t>
  </si>
  <si>
    <t>711141559.S</t>
  </si>
  <si>
    <t>Zhotovenie  izolácie proti zemnej vlhkosti a tlakovej vode vodorovná NAIP pritavením</t>
  </si>
  <si>
    <t>414410111</t>
  </si>
  <si>
    <t>65</t>
  </si>
  <si>
    <t>628310001000</t>
  </si>
  <si>
    <t>Pás asfaltový HYDROBIT V 60 S 35 pre spodné vrstvy hydroizolačných systémov, ICOPAL</t>
  </si>
  <si>
    <t>793012049</t>
  </si>
  <si>
    <t>48*1,15 'Prepočítané koeficientom množstva</t>
  </si>
  <si>
    <t>66</t>
  </si>
  <si>
    <t>998711201.S</t>
  </si>
  <si>
    <t>Presun hmôt pre izoláciu proti vode v objektoch výšky do 6 m</t>
  </si>
  <si>
    <t>%</t>
  </si>
  <si>
    <t>-1991565237</t>
  </si>
  <si>
    <t>713</t>
  </si>
  <si>
    <t>Izolácie tepelné</t>
  </si>
  <si>
    <t>67</t>
  </si>
  <si>
    <t>713111111.S</t>
  </si>
  <si>
    <t>Montáž tepelnej izolácie stropov minerálnou vlnou, vrchom kladenou voľne v troch vrstvách</t>
  </si>
  <si>
    <t>1264078361</t>
  </si>
  <si>
    <t>5*8,2</t>
  </si>
  <si>
    <t>2*5</t>
  </si>
  <si>
    <t>68</t>
  </si>
  <si>
    <t>631440004000.S</t>
  </si>
  <si>
    <t>Doska z minerálnej vlny hr. 100 mm, izolácia pre  nezaťažené stropy</t>
  </si>
  <si>
    <t>906903331</t>
  </si>
  <si>
    <t>51*2,04 'Prepočítané koeficientom množstva</t>
  </si>
  <si>
    <t>69</t>
  </si>
  <si>
    <t>631440004100.S</t>
  </si>
  <si>
    <t>Doska z minerálnej vlny hr. 120 mm, izolácia pre nezaťažené stropy</t>
  </si>
  <si>
    <t>-237443626</t>
  </si>
  <si>
    <t>51*1,02 'Prepočítané koeficientom množstva</t>
  </si>
  <si>
    <t>70</t>
  </si>
  <si>
    <t>713122111.S</t>
  </si>
  <si>
    <t>Montáž tepelnej izolácie podláh polystyrénom, kladeným voľne v jednej vrstve</t>
  </si>
  <si>
    <t>292334271</t>
  </si>
  <si>
    <t>4,6*4,1"m.č.1.07 prezentačná miestnosť</t>
  </si>
  <si>
    <t>18,9"zaokr.</t>
  </si>
  <si>
    <t>71</t>
  </si>
  <si>
    <t>283720008001</t>
  </si>
  <si>
    <t>Doska EPS ROOF 100S hr. 100 mm, na zateplenie podláh</t>
  </si>
  <si>
    <t>1187761710</t>
  </si>
  <si>
    <t>18,9*1,02 'Prepočítané koeficientom množstva</t>
  </si>
  <si>
    <t>72</t>
  </si>
  <si>
    <t>713122121.S</t>
  </si>
  <si>
    <t>Montáž tepelnej izolácie podláh polystyrénom, kladeným voľne v dvoch vrstvách</t>
  </si>
  <si>
    <t>-1170894917</t>
  </si>
  <si>
    <t>"podkladný betón jestujúca časť ozn.P1</t>
  </si>
  <si>
    <t>73</t>
  </si>
  <si>
    <t>283720007500</t>
  </si>
  <si>
    <t xml:space="preserve">Doska EPS ROOF 100S hr. 30 mm, na zateplenie podláh </t>
  </si>
  <si>
    <t>-1021037493</t>
  </si>
  <si>
    <t>15,45*1,02 'Prepočítané koeficientom množstva</t>
  </si>
  <si>
    <t>74</t>
  </si>
  <si>
    <t>283720008000</t>
  </si>
  <si>
    <t>Doska EPS ROOF 100S hr. 100 mm, na zateplenie podláh a plochých striech, ISOVER</t>
  </si>
  <si>
    <t>2000533520</t>
  </si>
  <si>
    <t>75</t>
  </si>
  <si>
    <t>713131143.S</t>
  </si>
  <si>
    <t xml:space="preserve">Montáž parotesnej fólie </t>
  </si>
  <si>
    <t>-46051773</t>
  </si>
  <si>
    <t>76</t>
  </si>
  <si>
    <t>283230006700.S</t>
  </si>
  <si>
    <t xml:space="preserve">Parozábrana š. 1,5 m, hliníková vrstva s  PE fóliou </t>
  </si>
  <si>
    <t>1452675081</t>
  </si>
  <si>
    <t>51*1,15 'Prepočítané koeficientom množstva</t>
  </si>
  <si>
    <t>77</t>
  </si>
  <si>
    <t>713132215.S</t>
  </si>
  <si>
    <t>Montáž tepelnej izolácie podzemných stien a základov xps kotvením a lepením výška 0,4 m</t>
  </si>
  <si>
    <t>-556305320</t>
  </si>
  <si>
    <t xml:space="preserve">" hr. 50 mm </t>
  </si>
  <si>
    <t>(2*4,5+5,2)*0,4</t>
  </si>
  <si>
    <t>5,7"zaokr.</t>
  </si>
  <si>
    <t>78</t>
  </si>
  <si>
    <t>283750000700</t>
  </si>
  <si>
    <t>Doska XPS STYRODUR 2800 C hr. 50 mm, zateplenie soklov, suterénov, podláh, ISOVER</t>
  </si>
  <si>
    <t>-254837775</t>
  </si>
  <si>
    <t>5,7</t>
  </si>
  <si>
    <t>5,7*1,02 'Prepočítané koeficientom množstva</t>
  </si>
  <si>
    <t>79</t>
  </si>
  <si>
    <t>998713201.S</t>
  </si>
  <si>
    <t>Presun hmôt pre izolácie tepelné v objektoch výšky do 6 m</t>
  </si>
  <si>
    <t>2083808490</t>
  </si>
  <si>
    <t>80</t>
  </si>
  <si>
    <t>762332110.S</t>
  </si>
  <si>
    <t>Montáž viazaných konštrukcií krovov striech z reziva priemernej plochy do 120 cm2</t>
  </si>
  <si>
    <t>878207361</t>
  </si>
  <si>
    <t>"pásiky a klieštiny</t>
  </si>
  <si>
    <t>26+121</t>
  </si>
  <si>
    <t>81</t>
  </si>
  <si>
    <t>762332120.S</t>
  </si>
  <si>
    <t>Montáž viazaných konštrukcií krovov striech z reziva priemernej plochy 120 - 224 cm2</t>
  </si>
  <si>
    <t>1796074139</t>
  </si>
  <si>
    <t xml:space="preserve">"pomúrnice </t>
  </si>
  <si>
    <t>84</t>
  </si>
  <si>
    <t>82</t>
  </si>
  <si>
    <t>762335110.S</t>
  </si>
  <si>
    <t>Montáž viazaných konštrukcií krovov krokví vlašských z hraneného reziva plochy do 120 cm2</t>
  </si>
  <si>
    <t>778635359</t>
  </si>
  <si>
    <t>"krokvy</t>
  </si>
  <si>
    <t>112,7</t>
  </si>
  <si>
    <t>83</t>
  </si>
  <si>
    <t>605120002900.S</t>
  </si>
  <si>
    <t>Hranoly zo smreku neopracované hranené akosť I - dodávka krovu</t>
  </si>
  <si>
    <t>2082702277</t>
  </si>
  <si>
    <t>4,2*1,1 'Prepočítané koeficientom množstva</t>
  </si>
  <si>
    <t>762341004.S</t>
  </si>
  <si>
    <t>Montáž debnenia jednoduchých striech, plné debnenie z dosiek na zraz</t>
  </si>
  <si>
    <t>46411808</t>
  </si>
  <si>
    <t>6,55*1,8</t>
  </si>
  <si>
    <t>4,7*2,2</t>
  </si>
  <si>
    <t>4,25*4,85</t>
  </si>
  <si>
    <t>4,25*3,1</t>
  </si>
  <si>
    <t>85</t>
  </si>
  <si>
    <t>611920005700.S</t>
  </si>
  <si>
    <t>Drevený obklad tatranský profil, hrúbka 15 mm, šírka 96 mm, smrek, I. trieda</t>
  </si>
  <si>
    <t>-383189405</t>
  </si>
  <si>
    <t>56*1,1 'Prepočítané koeficientom množstva</t>
  </si>
  <si>
    <t>86</t>
  </si>
  <si>
    <t>762341201.S</t>
  </si>
  <si>
    <t>Montáž latovania jednoduchých striech pre sklon do 60°</t>
  </si>
  <si>
    <t>87830750</t>
  </si>
  <si>
    <t>9*9</t>
  </si>
  <si>
    <t>14*9</t>
  </si>
  <si>
    <t>5*6,6</t>
  </si>
  <si>
    <t>87</t>
  </si>
  <si>
    <t>605120002800.S</t>
  </si>
  <si>
    <t>Hranoly z mäkkého reziva neopracované nehranené akosť II, prierez 25-100 cm2</t>
  </si>
  <si>
    <t>-1005189226</t>
  </si>
  <si>
    <t>240*0,0022 'Prepočítané koeficientom množstva</t>
  </si>
  <si>
    <t>88</t>
  </si>
  <si>
    <t>762341252.S</t>
  </si>
  <si>
    <t>Montáž kontralát pre sklon od 22° do 35°</t>
  </si>
  <si>
    <t>-1622637376</t>
  </si>
  <si>
    <t>1,8*14</t>
  </si>
  <si>
    <t>3,1*18</t>
  </si>
  <si>
    <t>5*18</t>
  </si>
  <si>
    <t>89</t>
  </si>
  <si>
    <t>605120002800.S1</t>
  </si>
  <si>
    <t>-668300814</t>
  </si>
  <si>
    <t>171*0,0022 'Prepočítané koeficientom množstva</t>
  </si>
  <si>
    <t>90</t>
  </si>
  <si>
    <t>762395000.S</t>
  </si>
  <si>
    <t>Spojovacie prostriedky pre viazané konštrukcie krovov, debnenie a laťovanie, nadstrešné konštr., spádové kliny - svorky, dosky, klince, pásová oceľ, vruty</t>
  </si>
  <si>
    <t>-234956096</t>
  </si>
  <si>
    <t>4,62"krov</t>
  </si>
  <si>
    <t>0,528"laty</t>
  </si>
  <si>
    <t>0,376"kotralaty</t>
  </si>
  <si>
    <t>91</t>
  </si>
  <si>
    <t>762431305.S</t>
  </si>
  <si>
    <t>Obloženie stien z dosiek OSB skrutkovaných na zraz hr. dosky 22 mm - 2x OSB doska uchytenie na rošt</t>
  </si>
  <si>
    <t>-1505417673</t>
  </si>
  <si>
    <t>"2x OSB doska uchytenie na rošt štítové steny (šikmá strecha)</t>
  </si>
  <si>
    <t>92</t>
  </si>
  <si>
    <t>762431500.S</t>
  </si>
  <si>
    <t>Montáž obloženia stien, podkladový rošt</t>
  </si>
  <si>
    <t>-1622966491</t>
  </si>
  <si>
    <t xml:space="preserve">"rošt 2x OSB doska uchytenie </t>
  </si>
  <si>
    <t>2+0,8+0,5+0,3"rošt - hranolčeky vodorovne a zvisle</t>
  </si>
  <si>
    <t>4,2+5,6+0,9+0,45*2+0,6*2+0,8*2+0,95*2</t>
  </si>
  <si>
    <t>93</t>
  </si>
  <si>
    <t>605480000100.S</t>
  </si>
  <si>
    <t>Rezivo stavebné zo smreku prierez 28x55 mm - inštalačný rošt, triedy 3A STN 480055, sušené 14±2%, štvorstranne hobľované, bez defektov, hniloby, hrčí</t>
  </si>
  <si>
    <t>-1233120099</t>
  </si>
  <si>
    <t>0,047*1,04 'Prepočítané koeficientom množstva</t>
  </si>
  <si>
    <t>94</t>
  </si>
  <si>
    <t>998762202.S</t>
  </si>
  <si>
    <t>Presun hmôt pre konštrukcie tesárske v objektoch výšky do 12 m</t>
  </si>
  <si>
    <t>-1265822977</t>
  </si>
  <si>
    <t>763</t>
  </si>
  <si>
    <t>Konštrukcie - drevostavby</t>
  </si>
  <si>
    <t>95</t>
  </si>
  <si>
    <t>763138220.S</t>
  </si>
  <si>
    <t>Podhľad SDK závesný na dvojúrovňovej oceľovej podkonštrukcií CD+UD, doska štandardná A 12.5 mm</t>
  </si>
  <si>
    <t>1886914218</t>
  </si>
  <si>
    <t>96</t>
  </si>
  <si>
    <t>763190010.S</t>
  </si>
  <si>
    <t>Úprava spojov medzi SDK konštrukciou a murivom, betónovou konštrukciou prepáskovaním a pretmelením</t>
  </si>
  <si>
    <t>-1486100055</t>
  </si>
  <si>
    <t>17,5</t>
  </si>
  <si>
    <t>97</t>
  </si>
  <si>
    <t>998763401.S</t>
  </si>
  <si>
    <t>Presun hmôt pre sádrokartónové konštrukcie v stavbách (objektoch) výšky do 7 m</t>
  </si>
  <si>
    <t>1871750329</t>
  </si>
  <si>
    <t>98</t>
  </si>
  <si>
    <t>764311310</t>
  </si>
  <si>
    <t>Krytiny so stojatým falcom z pozinkovaného plechu hr. 0,5 mm Maslen, sklon do 30°</t>
  </si>
  <si>
    <t>1612101620</t>
  </si>
  <si>
    <t>764352427.S</t>
  </si>
  <si>
    <t>Žľaby z pozinkovaného farbeného PZf plechu, pododkvapové polkruhové r.š. 330 mm</t>
  </si>
  <si>
    <t>-630921378</t>
  </si>
  <si>
    <t>9+16</t>
  </si>
  <si>
    <t>100</t>
  </si>
  <si>
    <t>764359411.S</t>
  </si>
  <si>
    <t>Kotlík kónický z pozinkovaného farbeného PZf plechu, pre rúry s priemerom do 100 mm</t>
  </si>
  <si>
    <t>568994759</t>
  </si>
  <si>
    <t>101</t>
  </si>
  <si>
    <t>764454453.S</t>
  </si>
  <si>
    <t>Zvodové rúry z pozinkovaného farbeného PZf plechu, kruhové priemer 100 mm</t>
  </si>
  <si>
    <t>280125920</t>
  </si>
  <si>
    <t>2,6*2+3,8</t>
  </si>
  <si>
    <t>102</t>
  </si>
  <si>
    <t>998764201.S</t>
  </si>
  <si>
    <t>Presun hmôt pre konštrukcie klampiarske v objektoch výšky do 6 m</t>
  </si>
  <si>
    <t>-1152433015</t>
  </si>
  <si>
    <t>103</t>
  </si>
  <si>
    <t>765901144.S</t>
  </si>
  <si>
    <t>Strešná fólia paropriepustná, na krokvy, sklon od 22° do 35°, plošná hmotnosť 135 g/m2</t>
  </si>
  <si>
    <t>-1902856962</t>
  </si>
  <si>
    <t>85,5</t>
  </si>
  <si>
    <t>104</t>
  </si>
  <si>
    <t>998765201.S</t>
  </si>
  <si>
    <t>Presun hmôt pre tvrdé krytiny v objektoch výšky do 6 m</t>
  </si>
  <si>
    <t>-1566914234</t>
  </si>
  <si>
    <t>766</t>
  </si>
  <si>
    <t>Konštrukcie stolárske</t>
  </si>
  <si>
    <t>105</t>
  </si>
  <si>
    <t>766121220.S</t>
  </si>
  <si>
    <t>Dodávka a montáž drevených stien napr. lamelových,  v.  do 3,0 m</t>
  </si>
  <si>
    <t>-968244036</t>
  </si>
  <si>
    <t>3,0*3,8</t>
  </si>
  <si>
    <t>106</t>
  </si>
  <si>
    <t>766621400.S</t>
  </si>
  <si>
    <t>Montáž okien plastových s hydroizolačnými ISO páskami (exteriérová a interiérová)</t>
  </si>
  <si>
    <t>-1799269647</t>
  </si>
  <si>
    <t>30,24</t>
  </si>
  <si>
    <t>107</t>
  </si>
  <si>
    <t>283290006100.S</t>
  </si>
  <si>
    <t>Tesniaca paropriepustná fólia polymér-flísová, š. 290 mm, dĺ. 30 m, pre tesnenie pripájacej škáry okenného rámu a muriva z exteriéru</t>
  </si>
  <si>
    <t>1930850755</t>
  </si>
  <si>
    <t>108</t>
  </si>
  <si>
    <t>283290006600.S</t>
  </si>
  <si>
    <t>Tesniaca paronepriepustná fólia polymér-flísová, š. 290 mm, dĺ. 30 m, pre tesnenie pripájacej škáry okenného rámu a muriva z interiéru</t>
  </si>
  <si>
    <t>1868013796</t>
  </si>
  <si>
    <t>109</t>
  </si>
  <si>
    <t>611410010300.S1</t>
  </si>
  <si>
    <t>Plastové okno dvojkrídlové OS x2, vxš 1220x1900 mm, izolačné trojsklo, 5 komorový profil,ozn.O01</t>
  </si>
  <si>
    <t>1848211420</t>
  </si>
  <si>
    <t>110</t>
  </si>
  <si>
    <t>611410010300.S2</t>
  </si>
  <si>
    <t>Okno plastové, s jedným posuvným krídlom, vxš 2250x3500 mm,ozn.O02</t>
  </si>
  <si>
    <t>2097173734</t>
  </si>
  <si>
    <t>111</t>
  </si>
  <si>
    <t>611410010300.S3</t>
  </si>
  <si>
    <t>Okno plastové- zostava vxš 2250x4000 mm,ozn.O03</t>
  </si>
  <si>
    <t>-1973973249</t>
  </si>
  <si>
    <t>112</t>
  </si>
  <si>
    <t>766662113.S</t>
  </si>
  <si>
    <t>Montáž dverového krídla otočného jednokrídlového, do existujúcej zárubne, vrátane kovania</t>
  </si>
  <si>
    <t>-644609102</t>
  </si>
  <si>
    <t>113</t>
  </si>
  <si>
    <t>549150000600.S</t>
  </si>
  <si>
    <t>Kľučka dverová a rozeta 2x, nehrdzavejúca oceľ, povrch nerez brúsený</t>
  </si>
  <si>
    <t>1960568280</t>
  </si>
  <si>
    <t>114</t>
  </si>
  <si>
    <t>611610000400.S</t>
  </si>
  <si>
    <t>Dvere vnútorné jednokrídlové, šírka 600-900 mm, výplň papierová voština, povrch fólia, plné</t>
  </si>
  <si>
    <t>-395457292</t>
  </si>
  <si>
    <t>115</t>
  </si>
  <si>
    <t>766662133.S</t>
  </si>
  <si>
    <t>Montáž dverového krídla otočného dvojkrídlového, do existujúcej zárubne, vrátane kovania</t>
  </si>
  <si>
    <t>-1803032471</t>
  </si>
  <si>
    <t>116</t>
  </si>
  <si>
    <t>1105992521</t>
  </si>
  <si>
    <t>117</t>
  </si>
  <si>
    <t>611610000600.S</t>
  </si>
  <si>
    <t>Dvere vnútorné jednokrídlové, šírka 600-900 mm, výplň papierová voština, povrch fólia, zasklenie z mliečneho skla</t>
  </si>
  <si>
    <t>2103719999</t>
  </si>
  <si>
    <t>118</t>
  </si>
  <si>
    <t>766702111.S</t>
  </si>
  <si>
    <t>Montáž zárubní obložkových pre dvere jednokrídlové</t>
  </si>
  <si>
    <t>-1827214440</t>
  </si>
  <si>
    <t>119</t>
  </si>
  <si>
    <t>611810002200.S</t>
  </si>
  <si>
    <t>Zárubňa vnútorná obložková, šírka 600-900 mm, výška 1970 mm, DTD doska, povrch fólia, pre stenu hrúbky 60-170 mm, pre jednokrídlové dvere</t>
  </si>
  <si>
    <t>-1172761113</t>
  </si>
  <si>
    <t>120</t>
  </si>
  <si>
    <t>766702121.S</t>
  </si>
  <si>
    <t>Montáž zárubní obložkových pre dvere dvojkrídlové</t>
  </si>
  <si>
    <t>371638494</t>
  </si>
  <si>
    <t>121</t>
  </si>
  <si>
    <t>611810007000.S</t>
  </si>
  <si>
    <t>Zárubňa vnútorná obložková, šírka 1250-1850 mm, výška 1970 mm, DTD doska, povrch fólia, pre stenu hrúbky 360-500 mm, pre dvojkrídlové dvere</t>
  </si>
  <si>
    <t>-504515972</t>
  </si>
  <si>
    <t>122</t>
  </si>
  <si>
    <t>998766201.S</t>
  </si>
  <si>
    <t>Presun hmot pre konštrukcie stolárske v objektoch výšky do 6 m</t>
  </si>
  <si>
    <t>1794484379</t>
  </si>
  <si>
    <t>771</t>
  </si>
  <si>
    <t>Podlahy z dlaždíc</t>
  </si>
  <si>
    <t>123</t>
  </si>
  <si>
    <t>771411010.S</t>
  </si>
  <si>
    <t>Montáž soklíkov z obkladačiek do malty</t>
  </si>
  <si>
    <t>-1705453094</t>
  </si>
  <si>
    <t>(8,1-0,8)+(14,2-1,5-0,8*2)</t>
  </si>
  <si>
    <t>7,5+0,95+1,5</t>
  </si>
  <si>
    <t>28,4"zaokr.</t>
  </si>
  <si>
    <t>124</t>
  </si>
  <si>
    <t>597740000100.S</t>
  </si>
  <si>
    <t>Dlaždice keramické s hladkým povrchom lxvxhr 100x100x8 mm, jednofarebné</t>
  </si>
  <si>
    <t>-173799771</t>
  </si>
  <si>
    <t>28,4*0,104 'Prepočítané koeficientom množstva</t>
  </si>
  <si>
    <t>125</t>
  </si>
  <si>
    <t>771541015.S</t>
  </si>
  <si>
    <t>Montáž podláh z dlaždíc keramických alebo gresových</t>
  </si>
  <si>
    <t>-1487831613</t>
  </si>
  <si>
    <t>126</t>
  </si>
  <si>
    <t>597740001910.S</t>
  </si>
  <si>
    <t>Dlaždice keramické, lxvxhr 298x298x8 mm, gresové neglazované</t>
  </si>
  <si>
    <t>-439810663</t>
  </si>
  <si>
    <t>34,25*1,04 'Prepočítané koeficientom množstva</t>
  </si>
  <si>
    <t>127</t>
  </si>
  <si>
    <t>998771201.S</t>
  </si>
  <si>
    <t>Presun hmôt pre podlahy z dlaždíc v objektoch výšky do 6m</t>
  </si>
  <si>
    <t>194944996</t>
  </si>
  <si>
    <t>781</t>
  </si>
  <si>
    <t>Obklady</t>
  </si>
  <si>
    <t>128</t>
  </si>
  <si>
    <t>781441018.S</t>
  </si>
  <si>
    <t>Montáž obkladov vnútor. stien z obkladačiek kladených do malty</t>
  </si>
  <si>
    <t>-1871220311</t>
  </si>
  <si>
    <t>129</t>
  </si>
  <si>
    <t>597640000400.S</t>
  </si>
  <si>
    <t xml:space="preserve">Obkladačky keramické glazované jednofarebné hladké </t>
  </si>
  <si>
    <t>-667773645</t>
  </si>
  <si>
    <t>4*1,04 'Prepočítané koeficientom množstva</t>
  </si>
  <si>
    <t>130</t>
  </si>
  <si>
    <t>781491011.S</t>
  </si>
  <si>
    <t>Montáž plastových profilov pre obklad  - ukončenie obkladov</t>
  </si>
  <si>
    <t>-145335437</t>
  </si>
  <si>
    <t>"kuchynky, umývadlá</t>
  </si>
  <si>
    <t>1,1+0,6"pri umývadle</t>
  </si>
  <si>
    <t>1,5+0,6"za kuchynskou linkou</t>
  </si>
  <si>
    <t>131</t>
  </si>
  <si>
    <t>283410002900</t>
  </si>
  <si>
    <t>Lišta PVC, dĺ. 2500 mm,</t>
  </si>
  <si>
    <t>-1415531717</t>
  </si>
  <si>
    <t>3,84585441806151*1,1 'Prepočítané koeficientom množstva</t>
  </si>
  <si>
    <t>132</t>
  </si>
  <si>
    <t>998781201.S</t>
  </si>
  <si>
    <t>Presun hmôt pre obklady keramické v objektoch výšky do 6 m</t>
  </si>
  <si>
    <t>745516461</t>
  </si>
  <si>
    <t>783</t>
  </si>
  <si>
    <t>Nátery</t>
  </si>
  <si>
    <t>133</t>
  </si>
  <si>
    <t>783782406.S</t>
  </si>
  <si>
    <t>Nátery tesárskych konštrukcií, hĺbková impregnácia 3 v 1 s biocídom, jednonásobná</t>
  </si>
  <si>
    <t>1742799827</t>
  </si>
  <si>
    <t>234</t>
  </si>
  <si>
    <t>134</t>
  </si>
  <si>
    <t>783894612</t>
  </si>
  <si>
    <t>Náter farbami ekologickými riediteľnými vodou SADAKRINOM bielym pre náter sadrokartón. stropov 2x</t>
  </si>
  <si>
    <t>739377242</t>
  </si>
  <si>
    <t>784</t>
  </si>
  <si>
    <t>Maľby</t>
  </si>
  <si>
    <t>135</t>
  </si>
  <si>
    <t>784410120.S</t>
  </si>
  <si>
    <t>Penetrovanie sien jednonásobné  výšky do 3,80 m</t>
  </si>
  <si>
    <t>-1781685033</t>
  </si>
  <si>
    <t>"jestvujúca časť</t>
  </si>
  <si>
    <t>14,2*2,93</t>
  </si>
  <si>
    <t>8,1*2,93</t>
  </si>
  <si>
    <t>-(1,9*1,22)"okno</t>
  </si>
  <si>
    <t>-(1,8+1,6+3)"dvere</t>
  </si>
  <si>
    <t>(2*4,5+2*4,1)*2,93</t>
  </si>
  <si>
    <t>-(3,5*2,25+4*2,25+1,6*2)"okná a dvere</t>
  </si>
  <si>
    <t>87"zaokr.</t>
  </si>
  <si>
    <t>136</t>
  </si>
  <si>
    <t>784418012</t>
  </si>
  <si>
    <t>Zakrývanie podláh a zariadení  miestnostiach</t>
  </si>
  <si>
    <t>486314072</t>
  </si>
  <si>
    <t>"podlahy</t>
  </si>
  <si>
    <t>18,8+3,2+12,3</t>
  </si>
  <si>
    <t>137</t>
  </si>
  <si>
    <t>784451371.S</t>
  </si>
  <si>
    <t>Maľby z maliarskych zmesí práškových, tónované ručne nanášané dvojnásobné na jemnozrnný podklad výšky do 3,80 m</t>
  </si>
  <si>
    <t>1754866519</t>
  </si>
  <si>
    <t xml:space="preserve">"SDK strop </t>
  </si>
  <si>
    <t>"sropy v miestnostiach kuchyňa a technická miestnosť</t>
  </si>
  <si>
    <t>3,2+12,3</t>
  </si>
  <si>
    <t xml:space="preserve">"steny   </t>
  </si>
  <si>
    <t>"v miestnostiach kuchyňa a technická miestnosť</t>
  </si>
  <si>
    <t>117,3"zaokr.</t>
  </si>
  <si>
    <t>03 - Vnútorná zdravotechnika</t>
  </si>
  <si>
    <t xml:space="preserve">    8 - Rúrové vedenie</t>
  </si>
  <si>
    <t xml:space="preserve">    721 - Zdravotechnika - vnútorná kanalizácia</t>
  </si>
  <si>
    <t xml:space="preserve">    722 - Zdravotechnika - vnútorný vodovod</t>
  </si>
  <si>
    <t xml:space="preserve">    725 - Zdravotechnika - zariaďovacie predmety</t>
  </si>
  <si>
    <t>451573111.S</t>
  </si>
  <si>
    <t>Lôžko pod potrubie, stoky a drobné objekty, v otvorenom výkope z piesku a štrkopiesku do 63 mm</t>
  </si>
  <si>
    <t>1640675114</t>
  </si>
  <si>
    <t>Rúrové vedenie</t>
  </si>
  <si>
    <t>877275121.S1</t>
  </si>
  <si>
    <t>napojenie na kanalizačné potrubie PVC DN 125</t>
  </si>
  <si>
    <t>-1961389415</t>
  </si>
  <si>
    <t>877276002.S</t>
  </si>
  <si>
    <t>Montáž kanalizačného PVC-U kolena DN 125</t>
  </si>
  <si>
    <t>-2113006441</t>
  </si>
  <si>
    <t>286510004100.S</t>
  </si>
  <si>
    <t>Koleno PVC-U, DN 125x67°, 87° pre hladký, kanalizačný, gravitačný systém</t>
  </si>
  <si>
    <t>1990416254</t>
  </si>
  <si>
    <t>998276101.S</t>
  </si>
  <si>
    <t>Presun hmôt pre rúrové vedenie hĺbené z rúr z plast., hmôt alebo sklolamin. v otvorenom výkope</t>
  </si>
  <si>
    <t>1199341209</t>
  </si>
  <si>
    <t>713482111.S</t>
  </si>
  <si>
    <t>Montáž trubíc z PE, hr.do 10 mm,vnút.priemer do 38 mm</t>
  </si>
  <si>
    <t>-1774535297</t>
  </si>
  <si>
    <t>283310001400.S</t>
  </si>
  <si>
    <t>Izolačná PE trubica dxhr. 25x9 mm, nadrezaná, na izolovanie rozvodov vody, kúrenia, zdravotechniky</t>
  </si>
  <si>
    <t>-23111812</t>
  </si>
  <si>
    <t>14*1,02 'Prepočítané koeficientom množstva</t>
  </si>
  <si>
    <t>861108332</t>
  </si>
  <si>
    <t>721</t>
  </si>
  <si>
    <t>Zdravotechnika - vnútorná kanalizácia</t>
  </si>
  <si>
    <t>721171503.S</t>
  </si>
  <si>
    <t>Potrubie z rúr PE-HD Dxt 50x3 mm odpadné prípojné</t>
  </si>
  <si>
    <t>-964804018</t>
  </si>
  <si>
    <t>721194105.S</t>
  </si>
  <si>
    <t>Zriadenie prípojky na potrubí vyvedenie a upevnenie odpadových výpustiek D 50 mm</t>
  </si>
  <si>
    <t>-1863520076</t>
  </si>
  <si>
    <t>722</t>
  </si>
  <si>
    <t>Zdravotechnika - vnútorný vodovod</t>
  </si>
  <si>
    <t>722171113</t>
  </si>
  <si>
    <t>Potrubie plasthliníkové ALPEX-DUO Dxt 20x2 mm v kotúčoch</t>
  </si>
  <si>
    <t>47612793</t>
  </si>
  <si>
    <t>7*2</t>
  </si>
  <si>
    <t>722290226.S</t>
  </si>
  <si>
    <t>Tlaková skúška vodovodného potrubia závitového do DN 50</t>
  </si>
  <si>
    <t>-950015914</t>
  </si>
  <si>
    <t>722290234.S</t>
  </si>
  <si>
    <t>Prepláchnutie a dezinfekcia vodovodného potrubia do DN 80</t>
  </si>
  <si>
    <t>-1583333865</t>
  </si>
  <si>
    <t>998722201.S</t>
  </si>
  <si>
    <t>Presun hmôt pre vnútorný vodovod v objektoch výšky do 6 m</t>
  </si>
  <si>
    <t>-266440970</t>
  </si>
  <si>
    <t>725</t>
  </si>
  <si>
    <t>Zdravotechnika - zariaďovacie predmety</t>
  </si>
  <si>
    <t>725219401.S</t>
  </si>
  <si>
    <t>Montáž umývadla keramického do muriva, bez výtokovej armatúry</t>
  </si>
  <si>
    <t>189600730</t>
  </si>
  <si>
    <t>642110004300.S</t>
  </si>
  <si>
    <t>Umývadlo keramické bežný typ</t>
  </si>
  <si>
    <t>1909270603</t>
  </si>
  <si>
    <t>725219601.S</t>
  </si>
  <si>
    <t>Montáž stĺpa umývadla</t>
  </si>
  <si>
    <t>-1238786604</t>
  </si>
  <si>
    <t>642910000100.S</t>
  </si>
  <si>
    <t>Stĺp biely k umývadlu</t>
  </si>
  <si>
    <t>-1834960634</t>
  </si>
  <si>
    <t>725319113.S</t>
  </si>
  <si>
    <t>Montáž kuchynských drezov jednoduchých, hranatých s rozmerom do 800x600 mm, bez výtokových armatúr</t>
  </si>
  <si>
    <t>-1107520320</t>
  </si>
  <si>
    <t>552310000200</t>
  </si>
  <si>
    <t>Kuchynský drez nerezový na zapustenie do dosky 340x400 mm, hĺbka 180 mm, sifón, DEXTRADE</t>
  </si>
  <si>
    <t>10191728</t>
  </si>
  <si>
    <t>725829201.S</t>
  </si>
  <si>
    <t>Montáž batérie umývadlovej a drezovej nástennej pákovej alebo klasickej s mechanickým ovládaním</t>
  </si>
  <si>
    <t>-277547741</t>
  </si>
  <si>
    <t>551450000200.S</t>
  </si>
  <si>
    <t>Batéria drezová nástenná jednopáková, chróm</t>
  </si>
  <si>
    <t>-1280124325</t>
  </si>
  <si>
    <t>725869300.S</t>
  </si>
  <si>
    <t>Montáž zápachovej uzávierky pre zariaďovacie predmety, umývadlovej do D 32 mm</t>
  </si>
  <si>
    <t>187262432</t>
  </si>
  <si>
    <t>551620006400.S</t>
  </si>
  <si>
    <t>Zápachová uzávierka - sifón pre umývadlá DN 40</t>
  </si>
  <si>
    <t>260025523</t>
  </si>
  <si>
    <t>725869310.S</t>
  </si>
  <si>
    <t>Montáž zápachovej uzávierky pre zariaďovacie predmety, drezovej do D 40 mm (pre jeden drez)</t>
  </si>
  <si>
    <t>1060506309</t>
  </si>
  <si>
    <t>551620006800.S</t>
  </si>
  <si>
    <t>Zápachová uzávierka- sifón pre jednodielne drezy DN 40</t>
  </si>
  <si>
    <t>-1209474490</t>
  </si>
  <si>
    <t>998725201.S</t>
  </si>
  <si>
    <t>Presun hmôt pre zariaďovacie predmety v objektoch výšky do 6 m</t>
  </si>
  <si>
    <t>-1306024242</t>
  </si>
  <si>
    <t>04 - ÚK</t>
  </si>
  <si>
    <t xml:space="preserve">    733 - Ústredné kúrenie - rozvodné potrubie</t>
  </si>
  <si>
    <t xml:space="preserve">    735 - Ústredné kúrenie - vykurovacie telesá</t>
  </si>
  <si>
    <t>713482121.S</t>
  </si>
  <si>
    <t>Montáž trubíc z PE, hr.15-20 mm,vnút.priemer do 38 mm</t>
  </si>
  <si>
    <t>351720326</t>
  </si>
  <si>
    <t>283310004700.S</t>
  </si>
  <si>
    <t>Izolačná PE trubica dxhr. 22x20 mm, nadrezaná, na izolovanie rozvodov vody, kúrenia, zdravotechniky</t>
  </si>
  <si>
    <t>-594417549</t>
  </si>
  <si>
    <t>10*1,02 'Prepočítané koeficientom množstva</t>
  </si>
  <si>
    <t>1300292400</t>
  </si>
  <si>
    <t>733</t>
  </si>
  <si>
    <t>Ústredné kúrenie - rozvodné potrubie</t>
  </si>
  <si>
    <t>733167100</t>
  </si>
  <si>
    <t>Montáž plasthliníkového potrubia RAUTITAN stabil lisovaním D 16,2x2,6</t>
  </si>
  <si>
    <t>59888423</t>
  </si>
  <si>
    <t>286210005700</t>
  </si>
  <si>
    <t>Rúra univerzálna RAUTITAN stabil D 16,2x2,6 mm, 5 m tyč, materiál: plasthliník, REHAU</t>
  </si>
  <si>
    <t>583285792</t>
  </si>
  <si>
    <t>286220042400</t>
  </si>
  <si>
    <t>Spojka RAUTITAN PX obojstranne rovnaká D 16 mm , materiál: PPSU, REHAU</t>
  </si>
  <si>
    <t>39601792</t>
  </si>
  <si>
    <t>733191301.S</t>
  </si>
  <si>
    <t>Tlaková skúška plastového potrubia do 32 mm</t>
  </si>
  <si>
    <t>-319838131</t>
  </si>
  <si>
    <t>998733201.S</t>
  </si>
  <si>
    <t>Presun hmôt pre rozvody potrubia v objektoch výšky do 6 m</t>
  </si>
  <si>
    <t>-591647567</t>
  </si>
  <si>
    <t>735</t>
  </si>
  <si>
    <t>Ústredné kúrenie - vykurovacie telesá</t>
  </si>
  <si>
    <t>735154243.S</t>
  </si>
  <si>
    <t>Montáž vykurovacieho telesa panelového trojradového výšky 600 mm/ dĺžky 1400-1800 mm</t>
  </si>
  <si>
    <t>1137248789</t>
  </si>
  <si>
    <t>484530039000</t>
  </si>
  <si>
    <t>Teleso vykurovacie doskové trojradové oceľové RADIK VK 33, vxlxhĺ 600x1800x155 mm, pripojenie pravé spodné, závit G 1/2" vnútorný, KORADO s integrovaným termostat.ventilom Heimeier</t>
  </si>
  <si>
    <t>737055363</t>
  </si>
  <si>
    <t>735311233</t>
  </si>
  <si>
    <t>Podlahové kúrenie REHAU systém TACKER so systémovou doskou 30-2 potrubie RAUTHERM S 17x2,0 rozteč 100 mm</t>
  </si>
  <si>
    <t>-260956794</t>
  </si>
  <si>
    <t>735311239</t>
  </si>
  <si>
    <t>Podlahové kúrenie REHAU systém TACKER so systémovou doskou 30-2 potrubie RAUTHERM S 17x2,0 rozteč 200 mm</t>
  </si>
  <si>
    <t>2138541893</t>
  </si>
  <si>
    <t>735311515.S</t>
  </si>
  <si>
    <t>Montáž zostavy rozdeľovač / zberač na stenu typ 2 cestný</t>
  </si>
  <si>
    <t>-2088306685</t>
  </si>
  <si>
    <t>484650014400</t>
  </si>
  <si>
    <t>Zostava rozdeľovač/zberač bez skrine CS 553 DVP 2-cestný, rozmer 1"xEK, skriňa P1/N1, mosadz CW617N, tesnenie EPDM, prietokomer plast PPA/ABC, IVAR.CS 553 DVP</t>
  </si>
  <si>
    <t>15569458</t>
  </si>
  <si>
    <t>551240011900.S</t>
  </si>
  <si>
    <t>Set guľových kohútov 1“ (2 ks priame) na pripojenie k rozdeľovaču</t>
  </si>
  <si>
    <t>-323494829</t>
  </si>
  <si>
    <t>735311790.S</t>
  </si>
  <si>
    <t>Montáž skrinky rozdeľovača na omietku 2-5 okruhy</t>
  </si>
  <si>
    <t>-1803873544</t>
  </si>
  <si>
    <t>484650043700.S</t>
  </si>
  <si>
    <t>Skrinka rozdelovača pre montáž na omietku, 2 - 5 okruhov, šxvxhĺ 605x730x130 mm,</t>
  </si>
  <si>
    <t>-188602868</t>
  </si>
  <si>
    <t>998735201.S</t>
  </si>
  <si>
    <t>Presun hmôt pre vykurovacie telesá v objektoch výšky do 6 m</t>
  </si>
  <si>
    <t>-1229332258</t>
  </si>
  <si>
    <t>05 - Elektroinštalácie</t>
  </si>
  <si>
    <t>M - Práce a dodávky M</t>
  </si>
  <si>
    <t xml:space="preserve">    21-M - Elektromontáže</t>
  </si>
  <si>
    <t xml:space="preserve">    22-M - Montáže oznamovacích a zabezpečovacích zariadení</t>
  </si>
  <si>
    <t xml:space="preserve">    95-M - Revízie</t>
  </si>
  <si>
    <t>VRN - Investičné náklady neobsiahnuté v cenách</t>
  </si>
  <si>
    <t>611445541.S</t>
  </si>
  <si>
    <t>Omietka rýh v stropoch maltou sadrovou šírky do 150 mm</t>
  </si>
  <si>
    <t>612401291.S</t>
  </si>
  <si>
    <t>Omietka jednotlivých malých plôch vnútorných stien akoukoľvek maltou nad 0, 09 do 0,25 m2</t>
  </si>
  <si>
    <t>612409991.S</t>
  </si>
  <si>
    <t>Začistenie omietok (s dodaním hmoty) okolo rozvádzača</t>
  </si>
  <si>
    <t>612443541.S</t>
  </si>
  <si>
    <t>Omietka rýh v stenách maltou sadrovou, šírky do 150 mm</t>
  </si>
  <si>
    <t>585410000120.S</t>
  </si>
  <si>
    <t>Sadra šedá, balenie 5 kg</t>
  </si>
  <si>
    <t>972011411.S</t>
  </si>
  <si>
    <t>Vybúranie výplne otvoru z ľahkých betónov v prefabrikovaných stropoch plochy do 0,50 m2,  -0,03600t,pre osadenie rozvádzača</t>
  </si>
  <si>
    <t>973031616.S</t>
  </si>
  <si>
    <t>Vysekanie kapsy pre klátiky a krabice, veľkosti do 100x100x50 mm,  -0,00100t</t>
  </si>
  <si>
    <t>974031121.S</t>
  </si>
  <si>
    <t>Vysekanie rýh v akomkoľvek murive tehlovom na akúkoľvek maltu do hĺbky 30 mm a š. do 30 mm,  -0,00200 t</t>
  </si>
  <si>
    <t>974031122.S</t>
  </si>
  <si>
    <t>Vysekanie rýh v akomkoľvek murive tehlovom na akúkoľvek maltu do hĺbky 30 mm a š. do 70 mm,  -0,00400 t</t>
  </si>
  <si>
    <t>Práce a dodávky M</t>
  </si>
  <si>
    <t>21-M</t>
  </si>
  <si>
    <t>Elektromontáže</t>
  </si>
  <si>
    <t>210010025.S</t>
  </si>
  <si>
    <t>Rúrka ohybná elektroinštalačná z PVC typ FXP 20, uložená pevne</t>
  </si>
  <si>
    <t>345710009100.S</t>
  </si>
  <si>
    <t>Rúrka ohybná vlnitá pancierová so strednou mechanickou odolnosťou z PVC-U, D 20</t>
  </si>
  <si>
    <t>256</t>
  </si>
  <si>
    <t>210010026.S</t>
  </si>
  <si>
    <t>Rúrka ohybná elektroinštalačná z PVC typ FXP 25, uložená pevne</t>
  </si>
  <si>
    <t>345710009200.S</t>
  </si>
  <si>
    <t>Rúrka ohybná vlnitá pancierová so strednou mechanickou odolnosťou z PVC-U, D 25</t>
  </si>
  <si>
    <t>210010301.S</t>
  </si>
  <si>
    <t>Krabica prístrojová bez zapojenia (1901, KP 68, KZ 3)</t>
  </si>
  <si>
    <t>345410002400</t>
  </si>
  <si>
    <t>Krabica inštalačná KU 68-1901 KA 73,5x43,5 mm pod omietku sivá</t>
  </si>
  <si>
    <t>345410005810.S</t>
  </si>
  <si>
    <t>Viečko bezhalogénové ku kruhovej krabici V 68HF HB</t>
  </si>
  <si>
    <t>210011302.S</t>
  </si>
  <si>
    <t>Osadenie polyamidovej príchytky (hmoždinky) HM 8, do tehlového muriva</t>
  </si>
  <si>
    <t>34</t>
  </si>
  <si>
    <t>311310002800.S</t>
  </si>
  <si>
    <t>Hmoždinka klasická, sivá, M 8x40 mm</t>
  </si>
  <si>
    <t>7552817</t>
  </si>
  <si>
    <t>skrutka M8 x 14 mm, nerez (100ks/bal.)</t>
  </si>
  <si>
    <t>bal</t>
  </si>
  <si>
    <t>210110021.S</t>
  </si>
  <si>
    <t>Jednopólový spínač - radenie 1, zapustená montáž IP 44, vrátane zapojenia</t>
  </si>
  <si>
    <t>345340007925.S</t>
  </si>
  <si>
    <t>Spínač jednopólový pre zapustenú montáž, radenie č.1, IP44</t>
  </si>
  <si>
    <t>210110031.S</t>
  </si>
  <si>
    <t>Dvojitý striedavý prepínač - radenie 6+6, zapustená montáž IP 44, vrátane zapojenia</t>
  </si>
  <si>
    <t>345330002960.S</t>
  </si>
  <si>
    <t>Prepínač dvojitý striedavý komplet pre zapustenú montáž, radenie 6+6, IP44</t>
  </si>
  <si>
    <t>210110041.S</t>
  </si>
  <si>
    <t>Spínač polozapustený a zapustený vrátane zapojenia jednopólový - radenie 1</t>
  </si>
  <si>
    <t>345340004500.S</t>
  </si>
  <si>
    <t>Prístroj spínača, radenie 1,1So</t>
  </si>
  <si>
    <t>345350001500.S</t>
  </si>
  <si>
    <t>Kryt spínača</t>
  </si>
  <si>
    <t>345350002300.S</t>
  </si>
  <si>
    <t>Rámik jednoduchý pre spínače</t>
  </si>
  <si>
    <t>210110043.S</t>
  </si>
  <si>
    <t>Spínač polozapustený a zapustený vrátane zapojenia sériový - radenie 5</t>
  </si>
  <si>
    <t>345340007955.S</t>
  </si>
  <si>
    <t>Spínač sériový polozapustený a zapustený, radenie č.5</t>
  </si>
  <si>
    <t>345350004320.S</t>
  </si>
  <si>
    <t>210110044.S</t>
  </si>
  <si>
    <t>Spínač polozapustený a zapustený vrátane zapojenia dvojitý prep.stried. - radenie 5 B</t>
  </si>
  <si>
    <t>345330003470.S</t>
  </si>
  <si>
    <t>Prepínač dvojitý striedavý polozapustený a zapustený, radenie 6+6</t>
  </si>
  <si>
    <t>345350002600.S</t>
  </si>
  <si>
    <t>Rámček 2-násobný vodorovný</t>
  </si>
  <si>
    <t>210110099.S</t>
  </si>
  <si>
    <t>Termostat priestorový programovateľný pre zapustenú montáž</t>
  </si>
  <si>
    <t>374350001400.S</t>
  </si>
  <si>
    <t>Termostat kombinovaný programovateľný zapustený</t>
  </si>
  <si>
    <t>210111011.S</t>
  </si>
  <si>
    <t>Domová zásuvka polozapustená alebo zapustená 250 V / 16A, vrátane zapojenia 2P + PE</t>
  </si>
  <si>
    <t>345520000430.S</t>
  </si>
  <si>
    <t>Zásuvka jednonásobná polozapustená, radenie 2P+PE, komplet</t>
  </si>
  <si>
    <t>345350003000.S</t>
  </si>
  <si>
    <t>Rámček 3-násobný vodorovný</t>
  </si>
  <si>
    <t>210193072.S</t>
  </si>
  <si>
    <t>Domova rozvodnica do 42 M pre zapustenú montáž bez sekacích prác</t>
  </si>
  <si>
    <t>357150000325.S</t>
  </si>
  <si>
    <t>Rozvodnicová skriňa plastová zapustená, počet radov 3, modulov v rade 14, modulov celkom 42, PE+N, IP40</t>
  </si>
  <si>
    <t>210120401.S</t>
  </si>
  <si>
    <t>Zapojenie istiacich a spínacích prvkov doplnených do rozvádzača RH</t>
  </si>
  <si>
    <t>358220000100.S</t>
  </si>
  <si>
    <t>Istiace a spínacie prvky dolnené do rozdvádzača RH</t>
  </si>
  <si>
    <t>210201901.S</t>
  </si>
  <si>
    <t>Montáž svietidla interiérového na stenu do 1,0 kg</t>
  </si>
  <si>
    <t>210201080.S1</t>
  </si>
  <si>
    <t>Zapojenie svietidla IP20, - nástenného LED</t>
  </si>
  <si>
    <t>348120000500.S</t>
  </si>
  <si>
    <t>Nástenné LED svietidlo 5W, 230V, IP20</t>
  </si>
  <si>
    <t>210201911.S</t>
  </si>
  <si>
    <t>Montáž svietidla interiérového na strop do 1,0 kg</t>
  </si>
  <si>
    <t>210201080.S</t>
  </si>
  <si>
    <t>Zapojenie svietidla IP20, stropného - nástenného LED</t>
  </si>
  <si>
    <t>348320001100.S</t>
  </si>
  <si>
    <t>Svietidlo stropné LED 16W, 4000K, IP20</t>
  </si>
  <si>
    <t>210201922.S</t>
  </si>
  <si>
    <t>Montáž svietidla exterierového na stenu do 2 kg</t>
  </si>
  <si>
    <t>210201345.S</t>
  </si>
  <si>
    <t>Zapojenie svietidla IP65, LED -  nástenného</t>
  </si>
  <si>
    <t>9616097</t>
  </si>
  <si>
    <t>Svietidlo LED 7W, 3000K 230V IP65, teplá biela, hliník-sklo</t>
  </si>
  <si>
    <t>210201932.S</t>
  </si>
  <si>
    <t>Montáž svietidla exterierového na strop do 2 kg</t>
  </si>
  <si>
    <t>210220040.S</t>
  </si>
  <si>
    <t>Svorka na potrubie Bernard vrátane pásika Cu</t>
  </si>
  <si>
    <t>354410006200.S</t>
  </si>
  <si>
    <t>Svorka uzemňovacia Bernard ZSA 16</t>
  </si>
  <si>
    <t>354410066900.S</t>
  </si>
  <si>
    <t>Páska CU, bleskozvodný a uzemňovací materiál, dĺžka 0,5 m</t>
  </si>
  <si>
    <t>210220300.S</t>
  </si>
  <si>
    <t>Ochranné pospájanie v práčovniach, kúpeľniach, voľné uloženie CY 4-6 mm2</t>
  </si>
  <si>
    <t>341110012200.S</t>
  </si>
  <si>
    <t>Vodič medený H07V-U 4 mm2</t>
  </si>
  <si>
    <t>210800146.S</t>
  </si>
  <si>
    <t>Kábel medený uložený pevne CYKY 450/750 V 3x1,5</t>
  </si>
  <si>
    <t>K00009957</t>
  </si>
  <si>
    <t>Kábel CYKY-J 3x1,5 mm2</t>
  </si>
  <si>
    <t>210800146.So</t>
  </si>
  <si>
    <t>Kábel medený uložený pevne CYKY-O 450/750 V 3x1,5</t>
  </si>
  <si>
    <t>K00009954</t>
  </si>
  <si>
    <t>Kábel CYKY-O 3x1,5 mm2</t>
  </si>
  <si>
    <t>210800147.S</t>
  </si>
  <si>
    <t>Kábel medený uložený pevne CYKY 450/750 V 3x2,5</t>
  </si>
  <si>
    <t>K00009968</t>
  </si>
  <si>
    <t>Kábel CYKY-J 3x2,5 mm2</t>
  </si>
  <si>
    <t>210800159.S</t>
  </si>
  <si>
    <t>Kábel medený uložený pevne CYKY 450/750 V 5x2,5</t>
  </si>
  <si>
    <t>K00009985</t>
  </si>
  <si>
    <t>Kábel CYKY-J 5x2,5 mm2</t>
  </si>
  <si>
    <t>2210201345.S</t>
  </si>
  <si>
    <t>Zapojenie svietidla IP66, LED- stropného</t>
  </si>
  <si>
    <t>348320000700.S</t>
  </si>
  <si>
    <t>Svietidlo stropné LED 1x30W, 2200 lm IP65, s vyšším krytím</t>
  </si>
  <si>
    <t>138</t>
  </si>
  <si>
    <t>210961774.S</t>
  </si>
  <si>
    <t>Demontáž - odpojenie  prúdového chrániča, istiacich prvkov a znovuzapojenie do novej rozvodnice RH</t>
  </si>
  <si>
    <t>140</t>
  </si>
  <si>
    <t>210962972.S</t>
  </si>
  <si>
    <t>Demontáž - domova rozvodnica do 24 M zapustená   -0,01593 t</t>
  </si>
  <si>
    <t>142</t>
  </si>
  <si>
    <t>22-M</t>
  </si>
  <si>
    <t>Montáže oznamovacích a zabezpečovacích zariadení</t>
  </si>
  <si>
    <t>210010024.S</t>
  </si>
  <si>
    <t>Rúrka ohybná elektroinštalačná z PVC typ FXP 16, uložená pevne</t>
  </si>
  <si>
    <t>144</t>
  </si>
  <si>
    <t>345710009000.S</t>
  </si>
  <si>
    <t>Rúrka ohybná vlnitá pancierová so strednou mechanickou odolnosťou z PVC-U, D 16</t>
  </si>
  <si>
    <t>146</t>
  </si>
  <si>
    <t>220511002.S</t>
  </si>
  <si>
    <t>Montáž zásuvky 2xRJ45 pod omietku</t>
  </si>
  <si>
    <t>148</t>
  </si>
  <si>
    <t>220511021.S</t>
  </si>
  <si>
    <t>Zapojenie zásuvky 2xRJ45</t>
  </si>
  <si>
    <t>150</t>
  </si>
  <si>
    <t>383150002100.S</t>
  </si>
  <si>
    <t>Zásuvkový modul 2xRJ45/s, Cat.5e</t>
  </si>
  <si>
    <t>152</t>
  </si>
  <si>
    <t>220511031.S</t>
  </si>
  <si>
    <t>Kábel FTP v elektroinštalačných rúrkach</t>
  </si>
  <si>
    <t>154</t>
  </si>
  <si>
    <t>E00071671</t>
  </si>
  <si>
    <t>LAN kábel, Cat. 5E, FTP, PVC, 305m  ( EM-S9221 )</t>
  </si>
  <si>
    <t>156</t>
  </si>
  <si>
    <t>95-M</t>
  </si>
  <si>
    <t>Revízie</t>
  </si>
  <si>
    <t>950103003.S</t>
  </si>
  <si>
    <t>Revízia elektroinštalácie vrátane vypracovania správy o OPaOS</t>
  </si>
  <si>
    <t>158</t>
  </si>
  <si>
    <t>VRN</t>
  </si>
  <si>
    <t>Investičné náklady neobsiahnuté v cenách</t>
  </si>
  <si>
    <t>000700011.S</t>
  </si>
  <si>
    <t>Projektové práce - elektroinštalácie, náklady na dokumentáciu skutočného zhotovenia stavby</t>
  </si>
  <si>
    <t>eur</t>
  </si>
  <si>
    <t>160</t>
  </si>
  <si>
    <t>000700022.S</t>
  </si>
  <si>
    <t>Dopravné náklady - mimostavenisková doprava objektivizácia dopravných nákladov materiálov</t>
  </si>
  <si>
    <t>162</t>
  </si>
  <si>
    <t>06 - Bleskozvod</t>
  </si>
  <si>
    <t xml:space="preserve">    46-M - Zemné práce vykonávané pri externých montážnych prácach</t>
  </si>
  <si>
    <t>210020951.S</t>
  </si>
  <si>
    <t>Výstražná a označovacia tabuľka vrátane montáže, smaltovaná, formát A5 - A4</t>
  </si>
  <si>
    <t>548230000500.S</t>
  </si>
  <si>
    <t>Tabuľka výstražná dvojfarebná smaltovaná lxv 210x150 mm</t>
  </si>
  <si>
    <t>210220021.S</t>
  </si>
  <si>
    <t>Uzemňovacie vedenie v zemi FeZn vrátane izolácie spojov O 10 mm</t>
  </si>
  <si>
    <t>354410054800.S</t>
  </si>
  <si>
    <t>Drôt bleskozvodový FeZn, d 10 mm</t>
  </si>
  <si>
    <t>kg</t>
  </si>
  <si>
    <t>210220050.S</t>
  </si>
  <si>
    <t>Označenie zvodov číselnými štítkami</t>
  </si>
  <si>
    <t>354410064600.S</t>
  </si>
  <si>
    <t>Štítok orientačný nerezový zemniaci na zvody</t>
  </si>
  <si>
    <t>210220095.S</t>
  </si>
  <si>
    <t>Náter zvodového vodiča</t>
  </si>
  <si>
    <t>246220000400.S</t>
  </si>
  <si>
    <t>Asfalt v spreji, ochrana proti korózii, 500ml</t>
  </si>
  <si>
    <t>210220102.S</t>
  </si>
  <si>
    <t>Podpery vedenia FeZn na vrchol krovu PV15 A-F +UNI</t>
  </si>
  <si>
    <t>354410033000.S</t>
  </si>
  <si>
    <t>Podpera vedenia FeZn na vrchol krovu označenie PV 15 A</t>
  </si>
  <si>
    <t>210220103.S</t>
  </si>
  <si>
    <t>Podpery vedenia FeZn pre lepenkové a škridlové strechy PV22 a PV25</t>
  </si>
  <si>
    <t>210220104.S</t>
  </si>
  <si>
    <t>Podpery vedenia FeZn na plechové strechy PV23, PV24</t>
  </si>
  <si>
    <t>354410037300.S</t>
  </si>
  <si>
    <t>Podpera vedenia FeZn na plechové strechy označenie PV 23</t>
  </si>
  <si>
    <t>354410067000.S</t>
  </si>
  <si>
    <t>Tesniaci set</t>
  </si>
  <si>
    <t>210220105.S</t>
  </si>
  <si>
    <t>Podpery vedenia FeZn do muriva PV 01h a PV 01, 02, 03</t>
  </si>
  <si>
    <t>311310008520.S</t>
  </si>
  <si>
    <t>Hmoždinka 12x160 rámová KPR</t>
  </si>
  <si>
    <t>354410031900.S</t>
  </si>
  <si>
    <t>Podpera vedenia FeZn do muriva a do hmoždinky označenie PV 01 h</t>
  </si>
  <si>
    <t>210220106.S</t>
  </si>
  <si>
    <t>Podpery vedenia FeZn do dreva a drevených konštrukcií PV 04, 05, 06 a PV17, 18</t>
  </si>
  <si>
    <t>354410033900.S</t>
  </si>
  <si>
    <t>Podpera vedenia FeZn do drevených konštrukciíí označenie PV 17</t>
  </si>
  <si>
    <t>210220204.S</t>
  </si>
  <si>
    <t>Zachytávacia tyč FeZn bez osadenia JP 10, JP 15, JP 20</t>
  </si>
  <si>
    <t>354410023200.S</t>
  </si>
  <si>
    <t>Tyč zachytávacia FeZn na upevnenie do muriva označenie JP 20</t>
  </si>
  <si>
    <t>210220220.S</t>
  </si>
  <si>
    <t>Držiak zachytávacej tyče FeZn DJ1-8</t>
  </si>
  <si>
    <t>354410023800.S</t>
  </si>
  <si>
    <t>Držiak FeZn zachytávacej tyče na upevnenie do muriva označenie DJ 1</t>
  </si>
  <si>
    <t>210220230.S</t>
  </si>
  <si>
    <t>Ochranná strieška FeZn</t>
  </si>
  <si>
    <t>354410024900.S</t>
  </si>
  <si>
    <t>Strieška FeZn ochranná horná označenie OS 01</t>
  </si>
  <si>
    <t>354410025100.S</t>
  </si>
  <si>
    <t>Strieška FeZn ochranná spodná označenie OS 04</t>
  </si>
  <si>
    <t>210220240.S</t>
  </si>
  <si>
    <t>Svorka FeZn k zachytávacej, uzemňovacej tyči  SJ</t>
  </si>
  <si>
    <t>354410001500.S</t>
  </si>
  <si>
    <t>Svorka FeZn k zachytávacej tyči označenie SJ 01</t>
  </si>
  <si>
    <t>210220241.S</t>
  </si>
  <si>
    <t>Svorka FeZn krížová SK a diagonálna krížová DKS</t>
  </si>
  <si>
    <t>354410002500.S</t>
  </si>
  <si>
    <t>Svorka FeZn krížová označenie SK</t>
  </si>
  <si>
    <t>210220243.S</t>
  </si>
  <si>
    <t>Svorka FeZn spojovacia SS</t>
  </si>
  <si>
    <t>354410003400.S</t>
  </si>
  <si>
    <t>Svorka FeZn spojovacia označenie SS 2 skrutky s príložkou</t>
  </si>
  <si>
    <t>210220246.S</t>
  </si>
  <si>
    <t>Svorka FeZn na odkvapový žľab SO</t>
  </si>
  <si>
    <t>354410004200.S</t>
  </si>
  <si>
    <t>Svorka FeZn odkvapová označenie SO</t>
  </si>
  <si>
    <t>210220247.S</t>
  </si>
  <si>
    <t>Svorka FeZn skúšobná SZ</t>
  </si>
  <si>
    <t>354410004300.S</t>
  </si>
  <si>
    <t>Svorka FeZn skúšobná označenie SZ</t>
  </si>
  <si>
    <t>210220260.S</t>
  </si>
  <si>
    <t>Ochranný uholník FeZn OU</t>
  </si>
  <si>
    <t>354410053300.S</t>
  </si>
  <si>
    <t>Uholník ochranný FeZn označenie OU 1,7 m</t>
  </si>
  <si>
    <t>210220261.S</t>
  </si>
  <si>
    <t>Držiak ochranného uholníka FeZn do muriva DUZ</t>
  </si>
  <si>
    <t>354410053600.S</t>
  </si>
  <si>
    <t>Držiak FeZn ochranného uholníka do muriva označenie DUZ</t>
  </si>
  <si>
    <t>210220264.S</t>
  </si>
  <si>
    <t>Držiak ochranného uholníka FeZn do dreva DUD</t>
  </si>
  <si>
    <t>354410053700.S</t>
  </si>
  <si>
    <t>Držiak FeZn ochranného uholníka do dreva označenie DUD</t>
  </si>
  <si>
    <t>354410001700.S</t>
  </si>
  <si>
    <t>Svorka FeZn k uzemňovacej tyči označenie SJ 02</t>
  </si>
  <si>
    <t>210220280.S</t>
  </si>
  <si>
    <t>Uzemňovacia tyč FeZn ZT</t>
  </si>
  <si>
    <t>354410055700.S</t>
  </si>
  <si>
    <t>Tyč uzemňovacia FeZn označenie ZT 2 m</t>
  </si>
  <si>
    <t>210220800.S</t>
  </si>
  <si>
    <t>Uzemňovacie vedenie na povrchu AlMgSi drôt zvodový Ø 8-10 mm</t>
  </si>
  <si>
    <t>354410064200.S</t>
  </si>
  <si>
    <t>Drôt bleskozvodový zliatina AlMgSi, d 8 mm, Al</t>
  </si>
  <si>
    <t>46-M</t>
  </si>
  <si>
    <t>Zemné práce vykonávané pri externých montážnych prácach</t>
  </si>
  <si>
    <t>460200303.S</t>
  </si>
  <si>
    <t>Hĺbenie káblovej ryhy ručne 50 cm širokej a 120 cm hlbokej, v zemine triedy 3</t>
  </si>
  <si>
    <t>460560303.S</t>
  </si>
  <si>
    <t>Ručný zásyp nezap. káblovej ryhy bez zhutn. zeminy, 50 cm širokej, 120 cm hlbokej v zemine tr. 3</t>
  </si>
  <si>
    <t>460620013.S</t>
  </si>
  <si>
    <t>Proviz. úprava terénu v zemine tr. 3, aby nerovnosti terénu neboli väčšie ako 2 cm od vodor.hladiny</t>
  </si>
  <si>
    <t>950105001.S</t>
  </si>
  <si>
    <t>Zistenie stavu zariadenia ochrany pred úderom blesku</t>
  </si>
  <si>
    <t>zvod</t>
  </si>
  <si>
    <t>950105010.S</t>
  </si>
  <si>
    <t>Kontrola zvodových vodičov, vykonanie kontroly podpier</t>
  </si>
  <si>
    <t>950105020.S</t>
  </si>
  <si>
    <t>Kontrola zberných tyčí, kontrola držiakov a ochrannej striešky</t>
  </si>
  <si>
    <t>950105030.S</t>
  </si>
  <si>
    <t>Kontrola uchytenia ochranného uholníka, alebo rúrky, kontrola držiakov</t>
  </si>
  <si>
    <t>113307132.S</t>
  </si>
  <si>
    <t>Odstránenie spevnenej plochy z betónu prostého, hr. vrstvy 150 do 300 mm,  -0,50000t</t>
  </si>
  <si>
    <t>275313311.S</t>
  </si>
  <si>
    <t>Betón pre spevnenú plochu, prostý tr. C 8/10</t>
  </si>
  <si>
    <t>589310000100.S</t>
  </si>
  <si>
    <t>Betón STN EN 206-1-C 8/10-X0 (SK)-Cl 1,0-Dmax 8 - S1 z cementu portlandského</t>
  </si>
  <si>
    <t>Dátum a podpis:1.11.2021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</si>
</sst>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1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67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5" fillId="5" borderId="0" xfId="0" applyFont="1" applyFill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3" fillId="0" borderId="14" xfId="0" applyNumberFormat="1" applyFont="1" applyBorder="1" applyAlignment="1">
      <alignment vertical="center"/>
    </xf>
    <xf numFmtId="4" fontId="23" fillId="0" borderId="0" xfId="0" applyNumberFormat="1" applyFont="1" applyBorder="1" applyAlignment="1">
      <alignment vertical="center"/>
    </xf>
    <xf numFmtId="166" fontId="23" fillId="0" borderId="0" xfId="0" applyNumberFormat="1" applyFont="1" applyBorder="1" applyAlignment="1">
      <alignment vertical="center"/>
    </xf>
    <xf numFmtId="4" fontId="23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2" fillId="0" borderId="14" xfId="0" applyNumberFormat="1" applyFont="1" applyBorder="1" applyAlignment="1">
      <alignment vertical="center"/>
    </xf>
    <xf numFmtId="4" fontId="32" fillId="0" borderId="0" xfId="0" applyNumberFormat="1" applyFont="1" applyBorder="1" applyAlignment="1">
      <alignment vertical="center"/>
    </xf>
    <xf numFmtId="166" fontId="32" fillId="0" borderId="0" xfId="0" applyNumberFormat="1" applyFont="1" applyBorder="1" applyAlignment="1">
      <alignment vertical="center"/>
    </xf>
    <xf numFmtId="4" fontId="32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>
      <alignment vertical="center"/>
    </xf>
    <xf numFmtId="4" fontId="32" fillId="0" borderId="20" xfId="0" applyNumberFormat="1" applyFont="1" applyBorder="1" applyAlignment="1">
      <alignment vertical="center"/>
    </xf>
    <xf numFmtId="166" fontId="32" fillId="0" borderId="20" xfId="0" applyNumberFormat="1" applyFont="1" applyBorder="1" applyAlignment="1">
      <alignment vertical="center"/>
    </xf>
    <xf numFmtId="4" fontId="32" fillId="0" borderId="21" xfId="0" applyNumberFormat="1" applyFont="1" applyBorder="1" applyAlignment="1">
      <alignment vertical="center"/>
    </xf>
    <xf numFmtId="0" fontId="33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34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5" fillId="5" borderId="16" xfId="0" applyFont="1" applyFill="1" applyBorder="1" applyAlignment="1">
      <alignment horizontal="center" vertical="center" wrapText="1"/>
    </xf>
    <xf numFmtId="0" fontId="25" fillId="5" borderId="17" xfId="0" applyFont="1" applyFill="1" applyBorder="1" applyAlignment="1">
      <alignment horizontal="center" vertical="center" wrapText="1"/>
    </xf>
    <xf numFmtId="0" fontId="25" fillId="5" borderId="18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/>
    <xf numFmtId="166" fontId="35" fillId="0" borderId="12" xfId="0" applyNumberFormat="1" applyFont="1" applyBorder="1" applyAlignment="1"/>
    <xf numFmtId="166" fontId="35" fillId="0" borderId="13" xfId="0" applyNumberFormat="1" applyFont="1" applyBorder="1" applyAlignment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49" fontId="25" fillId="0" borderId="22" xfId="0" applyNumberFormat="1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left" vertical="center" wrapText="1"/>
      <protection locked="0"/>
    </xf>
    <xf numFmtId="0" fontId="25" fillId="0" borderId="22" xfId="0" applyFont="1" applyBorder="1" applyAlignment="1" applyProtection="1">
      <alignment horizontal="center" vertical="center" wrapText="1"/>
      <protection locked="0"/>
    </xf>
    <xf numFmtId="167" fontId="25" fillId="0" borderId="22" xfId="0" applyNumberFormat="1" applyFont="1" applyBorder="1" applyAlignment="1" applyProtection="1">
      <alignment vertical="center"/>
      <protection locked="0"/>
    </xf>
    <xf numFmtId="4" fontId="25" fillId="3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6" fillId="3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>
      <alignment horizontal="center" vertical="center"/>
    </xf>
    <xf numFmtId="166" fontId="26" fillId="0" borderId="0" xfId="0" applyNumberFormat="1" applyFont="1" applyBorder="1" applyAlignment="1">
      <alignment vertical="center"/>
    </xf>
    <xf numFmtId="166" fontId="26" fillId="0" borderId="15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38" fillId="0" borderId="22" xfId="0" applyFont="1" applyBorder="1" applyAlignment="1" applyProtection="1">
      <alignment horizontal="center" vertical="center"/>
      <protection locked="0"/>
    </xf>
    <xf numFmtId="49" fontId="38" fillId="0" borderId="22" xfId="0" applyNumberFormat="1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left" vertical="center" wrapText="1"/>
      <protection locked="0"/>
    </xf>
    <xf numFmtId="0" fontId="38" fillId="0" borderId="22" xfId="0" applyFont="1" applyBorder="1" applyAlignment="1" applyProtection="1">
      <alignment horizontal="center" vertical="center" wrapText="1"/>
      <protection locked="0"/>
    </xf>
    <xf numFmtId="167" fontId="38" fillId="0" borderId="22" xfId="0" applyNumberFormat="1" applyFont="1" applyBorder="1" applyAlignment="1" applyProtection="1">
      <alignment vertical="center"/>
      <protection locked="0"/>
    </xf>
    <xf numFmtId="4" fontId="38" fillId="3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  <protection locked="0"/>
    </xf>
    <xf numFmtId="0" fontId="39" fillId="0" borderId="22" xfId="0" applyFont="1" applyBorder="1" applyAlignment="1" applyProtection="1">
      <alignment vertical="center"/>
      <protection locked="0"/>
    </xf>
    <xf numFmtId="0" fontId="39" fillId="0" borderId="3" xfId="0" applyFont="1" applyBorder="1" applyAlignment="1">
      <alignment vertical="center"/>
    </xf>
    <xf numFmtId="0" fontId="38" fillId="3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>
      <alignment horizontal="center" vertical="center"/>
    </xf>
    <xf numFmtId="167" fontId="25" fillId="3" borderId="22" xfId="0" applyNumberFormat="1" applyFont="1" applyFill="1" applyBorder="1" applyAlignment="1" applyProtection="1">
      <alignment vertical="center"/>
      <protection locked="0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6" fillId="3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25" fillId="5" borderId="6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left" vertical="center"/>
    </xf>
    <xf numFmtId="0" fontId="25" fillId="5" borderId="7" xfId="0" applyFont="1" applyFill="1" applyBorder="1" applyAlignment="1">
      <alignment horizontal="right" vertical="center"/>
    </xf>
    <xf numFmtId="0" fontId="25" fillId="5" borderId="7" xfId="0" applyFont="1" applyFill="1" applyBorder="1" applyAlignment="1">
      <alignment horizontal="center" vertical="center"/>
    </xf>
    <xf numFmtId="4" fontId="27" fillId="0" borderId="0" xfId="0" applyNumberFormat="1" applyFont="1" applyAlignment="1">
      <alignment horizontal="right" vertical="center"/>
    </xf>
    <xf numFmtId="4" fontId="27" fillId="0" borderId="0" xfId="0" applyNumberFormat="1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164" fontId="19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25" fillId="5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4" fontId="18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4" fillId="4" borderId="7" xfId="0" applyNumberFormat="1" applyFont="1" applyFill="1" applyBorder="1" applyAlignment="1">
      <alignment vertical="center"/>
    </xf>
    <xf numFmtId="0" fontId="0" fillId="4" borderId="7" xfId="0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topLeftCell="A37" workbookViewId="0">
      <selection activeCell="AI69" sqref="AI69"/>
    </sheetView>
  </sheetViews>
  <sheetFormatPr defaultRowHeight="11.25" x14ac:dyDescent="0.2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hidden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pans="1:74" s="1" customFormat="1" ht="36.950000000000003" customHeight="1" x14ac:dyDescent="0.2">
      <c r="AR2" s="248" t="s">
        <v>5</v>
      </c>
      <c r="AS2" s="249"/>
      <c r="AT2" s="249"/>
      <c r="AU2" s="249"/>
      <c r="AV2" s="249"/>
      <c r="AW2" s="249"/>
      <c r="AX2" s="249"/>
      <c r="AY2" s="249"/>
      <c r="AZ2" s="249"/>
      <c r="BA2" s="249"/>
      <c r="BB2" s="249"/>
      <c r="BC2" s="249"/>
      <c r="BD2" s="249"/>
      <c r="BE2" s="249"/>
      <c r="BS2" s="18" t="s">
        <v>6</v>
      </c>
      <c r="BT2" s="18" t="s">
        <v>7</v>
      </c>
    </row>
    <row r="3" spans="1:74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7</v>
      </c>
    </row>
    <row r="4" spans="1:74" s="1" customFormat="1" ht="24.95" customHeight="1" x14ac:dyDescent="0.2">
      <c r="B4" s="21"/>
      <c r="D4" s="22" t="s">
        <v>8</v>
      </c>
      <c r="AR4" s="21"/>
      <c r="AS4" s="23" t="s">
        <v>9</v>
      </c>
      <c r="BE4" s="24" t="s">
        <v>10</v>
      </c>
      <c r="BS4" s="18" t="s">
        <v>11</v>
      </c>
    </row>
    <row r="5" spans="1:74" s="1" customFormat="1" ht="12" customHeight="1" x14ac:dyDescent="0.2">
      <c r="B5" s="21"/>
      <c r="D5" s="25" t="s">
        <v>12</v>
      </c>
      <c r="K5" s="258" t="s">
        <v>13</v>
      </c>
      <c r="L5" s="249"/>
      <c r="M5" s="249"/>
      <c r="N5" s="249"/>
      <c r="O5" s="249"/>
      <c r="P5" s="249"/>
      <c r="Q5" s="249"/>
      <c r="R5" s="249"/>
      <c r="S5" s="249"/>
      <c r="T5" s="249"/>
      <c r="U5" s="249"/>
      <c r="V5" s="249"/>
      <c r="W5" s="249"/>
      <c r="X5" s="249"/>
      <c r="Y5" s="249"/>
      <c r="Z5" s="249"/>
      <c r="AA5" s="249"/>
      <c r="AB5" s="249"/>
      <c r="AC5" s="249"/>
      <c r="AD5" s="249"/>
      <c r="AE5" s="249"/>
      <c r="AF5" s="249"/>
      <c r="AG5" s="249"/>
      <c r="AH5" s="249"/>
      <c r="AI5" s="249"/>
      <c r="AJ5" s="249"/>
      <c r="AK5" s="249"/>
      <c r="AL5" s="249"/>
      <c r="AM5" s="249"/>
      <c r="AN5" s="249"/>
      <c r="AO5" s="249"/>
      <c r="AR5" s="21"/>
      <c r="BE5" s="255" t="s">
        <v>14</v>
      </c>
      <c r="BS5" s="18" t="s">
        <v>6</v>
      </c>
    </row>
    <row r="6" spans="1:74" s="1" customFormat="1" ht="36.950000000000003" customHeight="1" x14ac:dyDescent="0.2">
      <c r="B6" s="21"/>
      <c r="D6" s="27" t="s">
        <v>15</v>
      </c>
      <c r="K6" s="259" t="s">
        <v>16</v>
      </c>
      <c r="L6" s="249"/>
      <c r="M6" s="249"/>
      <c r="N6" s="249"/>
      <c r="O6" s="249"/>
      <c r="P6" s="249"/>
      <c r="Q6" s="249"/>
      <c r="R6" s="249"/>
      <c r="S6" s="249"/>
      <c r="T6" s="249"/>
      <c r="U6" s="249"/>
      <c r="V6" s="249"/>
      <c r="W6" s="249"/>
      <c r="X6" s="249"/>
      <c r="Y6" s="249"/>
      <c r="Z6" s="249"/>
      <c r="AA6" s="249"/>
      <c r="AB6" s="249"/>
      <c r="AC6" s="249"/>
      <c r="AD6" s="249"/>
      <c r="AE6" s="249"/>
      <c r="AF6" s="249"/>
      <c r="AG6" s="249"/>
      <c r="AH6" s="249"/>
      <c r="AI6" s="249"/>
      <c r="AJ6" s="249"/>
      <c r="AK6" s="249"/>
      <c r="AL6" s="249"/>
      <c r="AM6" s="249"/>
      <c r="AN6" s="249"/>
      <c r="AO6" s="249"/>
      <c r="AR6" s="21"/>
      <c r="BE6" s="256"/>
      <c r="BS6" s="18" t="s">
        <v>6</v>
      </c>
    </row>
    <row r="7" spans="1:74" s="1" customFormat="1" ht="12" customHeight="1" x14ac:dyDescent="0.2">
      <c r="B7" s="21"/>
      <c r="D7" s="28" t="s">
        <v>17</v>
      </c>
      <c r="K7" s="26" t="s">
        <v>1</v>
      </c>
      <c r="AK7" s="28" t="s">
        <v>18</v>
      </c>
      <c r="AN7" s="26" t="s">
        <v>1</v>
      </c>
      <c r="AR7" s="21"/>
      <c r="BE7" s="256"/>
      <c r="BS7" s="18" t="s">
        <v>6</v>
      </c>
    </row>
    <row r="8" spans="1:74" s="1" customFormat="1" ht="12" customHeight="1" x14ac:dyDescent="0.2">
      <c r="B8" s="21"/>
      <c r="D8" s="28" t="s">
        <v>19</v>
      </c>
      <c r="K8" s="26" t="s">
        <v>20</v>
      </c>
      <c r="AK8" s="28" t="s">
        <v>21</v>
      </c>
      <c r="AN8" s="29" t="s">
        <v>22</v>
      </c>
      <c r="AR8" s="21"/>
      <c r="BE8" s="256"/>
      <c r="BS8" s="18" t="s">
        <v>6</v>
      </c>
    </row>
    <row r="9" spans="1:74" s="1" customFormat="1" ht="14.45" customHeight="1" x14ac:dyDescent="0.2">
      <c r="B9" s="21"/>
      <c r="AR9" s="21"/>
      <c r="BE9" s="256"/>
      <c r="BS9" s="18" t="s">
        <v>6</v>
      </c>
    </row>
    <row r="10" spans="1:74" s="1" customFormat="1" ht="12" customHeight="1" x14ac:dyDescent="0.2">
      <c r="B10" s="21"/>
      <c r="D10" s="28" t="s">
        <v>23</v>
      </c>
      <c r="AK10" s="28" t="s">
        <v>24</v>
      </c>
      <c r="AN10" s="26" t="s">
        <v>25</v>
      </c>
      <c r="AR10" s="21"/>
      <c r="BE10" s="256"/>
      <c r="BS10" s="18" t="s">
        <v>6</v>
      </c>
    </row>
    <row r="11" spans="1:74" s="1" customFormat="1" ht="18.399999999999999" customHeight="1" x14ac:dyDescent="0.2">
      <c r="B11" s="21"/>
      <c r="E11" s="26" t="s">
        <v>26</v>
      </c>
      <c r="AK11" s="28" t="s">
        <v>27</v>
      </c>
      <c r="AN11" s="26" t="s">
        <v>1</v>
      </c>
      <c r="AR11" s="21"/>
      <c r="BE11" s="256"/>
      <c r="BS11" s="18" t="s">
        <v>6</v>
      </c>
    </row>
    <row r="12" spans="1:74" s="1" customFormat="1" ht="6.95" customHeight="1" x14ac:dyDescent="0.2">
      <c r="B12" s="21"/>
      <c r="AR12" s="21"/>
      <c r="BE12" s="256"/>
      <c r="BS12" s="18" t="s">
        <v>6</v>
      </c>
    </row>
    <row r="13" spans="1:74" s="1" customFormat="1" ht="12" customHeight="1" x14ac:dyDescent="0.2">
      <c r="B13" s="21"/>
      <c r="D13" s="28" t="s">
        <v>28</v>
      </c>
      <c r="AK13" s="28" t="s">
        <v>24</v>
      </c>
      <c r="AN13" s="30" t="s">
        <v>29</v>
      </c>
      <c r="AR13" s="21"/>
      <c r="BE13" s="256"/>
      <c r="BS13" s="18" t="s">
        <v>6</v>
      </c>
    </row>
    <row r="14" spans="1:74" ht="12.75" x14ac:dyDescent="0.2">
      <c r="B14" s="21"/>
      <c r="E14" s="260" t="s">
        <v>29</v>
      </c>
      <c r="F14" s="261"/>
      <c r="G14" s="261"/>
      <c r="H14" s="261"/>
      <c r="I14" s="261"/>
      <c r="J14" s="261"/>
      <c r="K14" s="261"/>
      <c r="L14" s="261"/>
      <c r="M14" s="261"/>
      <c r="N14" s="261"/>
      <c r="O14" s="261"/>
      <c r="P14" s="261"/>
      <c r="Q14" s="261"/>
      <c r="R14" s="261"/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8" t="s">
        <v>27</v>
      </c>
      <c r="AN14" s="30" t="s">
        <v>29</v>
      </c>
      <c r="AR14" s="21"/>
      <c r="BE14" s="256"/>
      <c r="BS14" s="18" t="s">
        <v>6</v>
      </c>
    </row>
    <row r="15" spans="1:74" s="1" customFormat="1" ht="6.95" customHeight="1" x14ac:dyDescent="0.2">
      <c r="B15" s="21"/>
      <c r="AR15" s="21"/>
      <c r="BE15" s="256"/>
      <c r="BS15" s="18" t="s">
        <v>3</v>
      </c>
    </row>
    <row r="16" spans="1:74" s="1" customFormat="1" ht="12" customHeight="1" x14ac:dyDescent="0.2">
      <c r="B16" s="21"/>
      <c r="D16" s="28" t="s">
        <v>30</v>
      </c>
      <c r="AK16" s="28" t="s">
        <v>24</v>
      </c>
      <c r="AN16" s="26" t="s">
        <v>1</v>
      </c>
      <c r="AR16" s="21"/>
      <c r="BE16" s="256"/>
      <c r="BS16" s="18" t="s">
        <v>3</v>
      </c>
    </row>
    <row r="17" spans="1:71" s="1" customFormat="1" ht="18.399999999999999" customHeight="1" x14ac:dyDescent="0.2">
      <c r="B17" s="21"/>
      <c r="E17" s="26" t="s">
        <v>31</v>
      </c>
      <c r="AK17" s="28" t="s">
        <v>27</v>
      </c>
      <c r="AN17" s="26" t="s">
        <v>1</v>
      </c>
      <c r="AR17" s="21"/>
      <c r="BE17" s="256"/>
      <c r="BS17" s="18" t="s">
        <v>32</v>
      </c>
    </row>
    <row r="18" spans="1:71" s="1" customFormat="1" ht="6.95" customHeight="1" x14ac:dyDescent="0.2">
      <c r="B18" s="21"/>
      <c r="AR18" s="21"/>
      <c r="BE18" s="256"/>
      <c r="BS18" s="18" t="s">
        <v>6</v>
      </c>
    </row>
    <row r="19" spans="1:71" s="1" customFormat="1" ht="12" customHeight="1" x14ac:dyDescent="0.2">
      <c r="B19" s="21"/>
      <c r="D19" s="28" t="s">
        <v>33</v>
      </c>
      <c r="AK19" s="28" t="s">
        <v>24</v>
      </c>
      <c r="AN19" s="26" t="s">
        <v>34</v>
      </c>
      <c r="AR19" s="21"/>
      <c r="BE19" s="256"/>
      <c r="BS19" s="18" t="s">
        <v>6</v>
      </c>
    </row>
    <row r="20" spans="1:71" s="1" customFormat="1" ht="18.399999999999999" customHeight="1" x14ac:dyDescent="0.2">
      <c r="B20" s="21"/>
      <c r="E20" s="26" t="s">
        <v>35</v>
      </c>
      <c r="AK20" s="28" t="s">
        <v>27</v>
      </c>
      <c r="AN20" s="26" t="s">
        <v>1</v>
      </c>
      <c r="AR20" s="21"/>
      <c r="BE20" s="256"/>
      <c r="BS20" s="18" t="s">
        <v>32</v>
      </c>
    </row>
    <row r="21" spans="1:71" s="1" customFormat="1" ht="6.95" customHeight="1" x14ac:dyDescent="0.2">
      <c r="B21" s="21"/>
      <c r="AR21" s="21"/>
      <c r="BE21" s="256"/>
    </row>
    <row r="22" spans="1:71" s="1" customFormat="1" ht="12" customHeight="1" x14ac:dyDescent="0.2">
      <c r="B22" s="21"/>
      <c r="D22" s="28" t="s">
        <v>36</v>
      </c>
      <c r="AR22" s="21"/>
      <c r="BE22" s="256"/>
    </row>
    <row r="23" spans="1:71" s="1" customFormat="1" ht="16.5" customHeight="1" x14ac:dyDescent="0.2">
      <c r="B23" s="21"/>
      <c r="E23" s="262" t="s">
        <v>1</v>
      </c>
      <c r="F23" s="262"/>
      <c r="G23" s="262"/>
      <c r="H23" s="262"/>
      <c r="I23" s="262"/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2"/>
      <c r="AG23" s="262"/>
      <c r="AH23" s="262"/>
      <c r="AI23" s="262"/>
      <c r="AJ23" s="262"/>
      <c r="AK23" s="262"/>
      <c r="AL23" s="262"/>
      <c r="AM23" s="262"/>
      <c r="AN23" s="262"/>
      <c r="AR23" s="21"/>
      <c r="BE23" s="256"/>
    </row>
    <row r="24" spans="1:71" s="1" customFormat="1" ht="6.95" customHeight="1" x14ac:dyDescent="0.2">
      <c r="B24" s="21"/>
      <c r="AR24" s="21"/>
      <c r="BE24" s="256"/>
    </row>
    <row r="25" spans="1:71" s="1" customFormat="1" ht="6.95" customHeight="1" x14ac:dyDescent="0.2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56"/>
    </row>
    <row r="26" spans="1:71" s="2" customFormat="1" ht="25.9" customHeight="1" x14ac:dyDescent="0.2">
      <c r="A26" s="33"/>
      <c r="B26" s="34"/>
      <c r="C26" s="33"/>
      <c r="D26" s="35" t="s">
        <v>37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245">
        <f>ROUND(AG94,2)</f>
        <v>0</v>
      </c>
      <c r="AL26" s="246"/>
      <c r="AM26" s="246"/>
      <c r="AN26" s="246"/>
      <c r="AO26" s="246"/>
      <c r="AP26" s="33"/>
      <c r="AQ26" s="33"/>
      <c r="AR26" s="34"/>
      <c r="BE26" s="256"/>
    </row>
    <row r="27" spans="1:71" s="2" customFormat="1" ht="6.95" customHeight="1" x14ac:dyDescent="0.2">
      <c r="A27" s="33"/>
      <c r="B27" s="34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4"/>
      <c r="BE27" s="256"/>
    </row>
    <row r="28" spans="1:71" s="2" customFormat="1" ht="12.75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247" t="s">
        <v>38</v>
      </c>
      <c r="M28" s="247"/>
      <c r="N28" s="247"/>
      <c r="O28" s="247"/>
      <c r="P28" s="247"/>
      <c r="Q28" s="33"/>
      <c r="R28" s="33"/>
      <c r="S28" s="33"/>
      <c r="T28" s="33"/>
      <c r="U28" s="33"/>
      <c r="V28" s="33"/>
      <c r="W28" s="247" t="s">
        <v>39</v>
      </c>
      <c r="X28" s="247"/>
      <c r="Y28" s="247"/>
      <c r="Z28" s="247"/>
      <c r="AA28" s="247"/>
      <c r="AB28" s="247"/>
      <c r="AC28" s="247"/>
      <c r="AD28" s="247"/>
      <c r="AE28" s="247"/>
      <c r="AF28" s="33"/>
      <c r="AG28" s="33"/>
      <c r="AH28" s="33"/>
      <c r="AI28" s="33"/>
      <c r="AJ28" s="33"/>
      <c r="AK28" s="247" t="s">
        <v>40</v>
      </c>
      <c r="AL28" s="247"/>
      <c r="AM28" s="247"/>
      <c r="AN28" s="247"/>
      <c r="AO28" s="247"/>
      <c r="AP28" s="33"/>
      <c r="AQ28" s="33"/>
      <c r="AR28" s="34"/>
      <c r="BE28" s="256"/>
    </row>
    <row r="29" spans="1:71" s="3" customFormat="1" ht="14.45" customHeight="1" x14ac:dyDescent="0.2">
      <c r="B29" s="38"/>
      <c r="D29" s="28" t="s">
        <v>41</v>
      </c>
      <c r="F29" s="39" t="s">
        <v>42</v>
      </c>
      <c r="L29" s="238">
        <v>0.2</v>
      </c>
      <c r="M29" s="237"/>
      <c r="N29" s="237"/>
      <c r="O29" s="237"/>
      <c r="P29" s="237"/>
      <c r="Q29" s="40"/>
      <c r="R29" s="40"/>
      <c r="S29" s="40"/>
      <c r="T29" s="40"/>
      <c r="U29" s="40"/>
      <c r="V29" s="40"/>
      <c r="W29" s="236">
        <f>ROUND(AZ94, 2)</f>
        <v>0</v>
      </c>
      <c r="X29" s="237"/>
      <c r="Y29" s="237"/>
      <c r="Z29" s="237"/>
      <c r="AA29" s="237"/>
      <c r="AB29" s="237"/>
      <c r="AC29" s="237"/>
      <c r="AD29" s="237"/>
      <c r="AE29" s="237"/>
      <c r="AF29" s="40"/>
      <c r="AG29" s="40"/>
      <c r="AH29" s="40"/>
      <c r="AI29" s="40"/>
      <c r="AJ29" s="40"/>
      <c r="AK29" s="236">
        <f>ROUND(AV94, 2)</f>
        <v>0</v>
      </c>
      <c r="AL29" s="237"/>
      <c r="AM29" s="237"/>
      <c r="AN29" s="237"/>
      <c r="AO29" s="237"/>
      <c r="AP29" s="40"/>
      <c r="AQ29" s="40"/>
      <c r="AR29" s="41"/>
      <c r="AS29" s="40"/>
      <c r="AT29" s="40"/>
      <c r="AU29" s="40"/>
      <c r="AV29" s="40"/>
      <c r="AW29" s="40"/>
      <c r="AX29" s="40"/>
      <c r="AY29" s="40"/>
      <c r="AZ29" s="40"/>
      <c r="BE29" s="257"/>
    </row>
    <row r="30" spans="1:71" s="3" customFormat="1" ht="14.45" customHeight="1" x14ac:dyDescent="0.2">
      <c r="B30" s="38"/>
      <c r="F30" s="39" t="s">
        <v>43</v>
      </c>
      <c r="L30" s="238">
        <v>0.2</v>
      </c>
      <c r="M30" s="237"/>
      <c r="N30" s="237"/>
      <c r="O30" s="237"/>
      <c r="P30" s="237"/>
      <c r="Q30" s="40"/>
      <c r="R30" s="40"/>
      <c r="S30" s="40"/>
      <c r="T30" s="40"/>
      <c r="U30" s="40"/>
      <c r="V30" s="40"/>
      <c r="W30" s="236">
        <f>ROUND(BA94, 2)</f>
        <v>0</v>
      </c>
      <c r="X30" s="237"/>
      <c r="Y30" s="237"/>
      <c r="Z30" s="237"/>
      <c r="AA30" s="237"/>
      <c r="AB30" s="237"/>
      <c r="AC30" s="237"/>
      <c r="AD30" s="237"/>
      <c r="AE30" s="237"/>
      <c r="AF30" s="40"/>
      <c r="AG30" s="40"/>
      <c r="AH30" s="40"/>
      <c r="AI30" s="40"/>
      <c r="AJ30" s="40"/>
      <c r="AK30" s="236">
        <f>ROUND(AW94, 2)</f>
        <v>0</v>
      </c>
      <c r="AL30" s="237"/>
      <c r="AM30" s="237"/>
      <c r="AN30" s="237"/>
      <c r="AO30" s="237"/>
      <c r="AP30" s="40"/>
      <c r="AQ30" s="40"/>
      <c r="AR30" s="41"/>
      <c r="AS30" s="40"/>
      <c r="AT30" s="40"/>
      <c r="AU30" s="40"/>
      <c r="AV30" s="40"/>
      <c r="AW30" s="40"/>
      <c r="AX30" s="40"/>
      <c r="AY30" s="40"/>
      <c r="AZ30" s="40"/>
      <c r="BE30" s="257"/>
    </row>
    <row r="31" spans="1:71" s="3" customFormat="1" ht="14.45" hidden="1" customHeight="1" x14ac:dyDescent="0.2">
      <c r="B31" s="38"/>
      <c r="F31" s="28" t="s">
        <v>44</v>
      </c>
      <c r="L31" s="239">
        <v>0.2</v>
      </c>
      <c r="M31" s="240"/>
      <c r="N31" s="240"/>
      <c r="O31" s="240"/>
      <c r="P31" s="240"/>
      <c r="W31" s="254">
        <f>ROUND(BB94, 2)</f>
        <v>0</v>
      </c>
      <c r="X31" s="240"/>
      <c r="Y31" s="240"/>
      <c r="Z31" s="240"/>
      <c r="AA31" s="240"/>
      <c r="AB31" s="240"/>
      <c r="AC31" s="240"/>
      <c r="AD31" s="240"/>
      <c r="AE31" s="240"/>
      <c r="AK31" s="254">
        <v>0</v>
      </c>
      <c r="AL31" s="240"/>
      <c r="AM31" s="240"/>
      <c r="AN31" s="240"/>
      <c r="AO31" s="240"/>
      <c r="AR31" s="38"/>
      <c r="BE31" s="257"/>
    </row>
    <row r="32" spans="1:71" s="3" customFormat="1" ht="14.45" hidden="1" customHeight="1" x14ac:dyDescent="0.2">
      <c r="B32" s="38"/>
      <c r="F32" s="28" t="s">
        <v>45</v>
      </c>
      <c r="L32" s="239">
        <v>0.2</v>
      </c>
      <c r="M32" s="240"/>
      <c r="N32" s="240"/>
      <c r="O32" s="240"/>
      <c r="P32" s="240"/>
      <c r="W32" s="254">
        <f>ROUND(BC94, 2)</f>
        <v>0</v>
      </c>
      <c r="X32" s="240"/>
      <c r="Y32" s="240"/>
      <c r="Z32" s="240"/>
      <c r="AA32" s="240"/>
      <c r="AB32" s="240"/>
      <c r="AC32" s="240"/>
      <c r="AD32" s="240"/>
      <c r="AE32" s="240"/>
      <c r="AK32" s="254">
        <v>0</v>
      </c>
      <c r="AL32" s="240"/>
      <c r="AM32" s="240"/>
      <c r="AN32" s="240"/>
      <c r="AO32" s="240"/>
      <c r="AR32" s="38"/>
      <c r="BE32" s="257"/>
    </row>
    <row r="33" spans="1:57" s="3" customFormat="1" ht="14.45" hidden="1" customHeight="1" x14ac:dyDescent="0.2">
      <c r="B33" s="38"/>
      <c r="F33" s="39" t="s">
        <v>46</v>
      </c>
      <c r="L33" s="238">
        <v>0</v>
      </c>
      <c r="M33" s="237"/>
      <c r="N33" s="237"/>
      <c r="O33" s="237"/>
      <c r="P33" s="237"/>
      <c r="Q33" s="40"/>
      <c r="R33" s="40"/>
      <c r="S33" s="40"/>
      <c r="T33" s="40"/>
      <c r="U33" s="40"/>
      <c r="V33" s="40"/>
      <c r="W33" s="236">
        <f>ROUND(BD94, 2)</f>
        <v>0</v>
      </c>
      <c r="X33" s="237"/>
      <c r="Y33" s="237"/>
      <c r="Z33" s="237"/>
      <c r="AA33" s="237"/>
      <c r="AB33" s="237"/>
      <c r="AC33" s="237"/>
      <c r="AD33" s="237"/>
      <c r="AE33" s="237"/>
      <c r="AF33" s="40"/>
      <c r="AG33" s="40"/>
      <c r="AH33" s="40"/>
      <c r="AI33" s="40"/>
      <c r="AJ33" s="40"/>
      <c r="AK33" s="236">
        <v>0</v>
      </c>
      <c r="AL33" s="237"/>
      <c r="AM33" s="237"/>
      <c r="AN33" s="237"/>
      <c r="AO33" s="237"/>
      <c r="AP33" s="40"/>
      <c r="AQ33" s="40"/>
      <c r="AR33" s="41"/>
      <c r="AS33" s="40"/>
      <c r="AT33" s="40"/>
      <c r="AU33" s="40"/>
      <c r="AV33" s="40"/>
      <c r="AW33" s="40"/>
      <c r="AX33" s="40"/>
      <c r="AY33" s="40"/>
      <c r="AZ33" s="40"/>
      <c r="BE33" s="257"/>
    </row>
    <row r="34" spans="1:57" s="2" customFormat="1" ht="6.95" customHeight="1" x14ac:dyDescent="0.2">
      <c r="A34" s="33"/>
      <c r="B34" s="34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4"/>
      <c r="BE34" s="256"/>
    </row>
    <row r="35" spans="1:57" s="2" customFormat="1" ht="25.9" customHeight="1" x14ac:dyDescent="0.2">
      <c r="A35" s="33"/>
      <c r="B35" s="34"/>
      <c r="C35" s="42"/>
      <c r="D35" s="43" t="s">
        <v>47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5" t="s">
        <v>48</v>
      </c>
      <c r="U35" s="44"/>
      <c r="V35" s="44"/>
      <c r="W35" s="44"/>
      <c r="X35" s="253" t="s">
        <v>49</v>
      </c>
      <c r="Y35" s="251"/>
      <c r="Z35" s="251"/>
      <c r="AA35" s="251"/>
      <c r="AB35" s="251"/>
      <c r="AC35" s="44"/>
      <c r="AD35" s="44"/>
      <c r="AE35" s="44"/>
      <c r="AF35" s="44"/>
      <c r="AG35" s="44"/>
      <c r="AH35" s="44"/>
      <c r="AI35" s="44"/>
      <c r="AJ35" s="44"/>
      <c r="AK35" s="250">
        <f>SUM(AK26:AK33)</f>
        <v>0</v>
      </c>
      <c r="AL35" s="251"/>
      <c r="AM35" s="251"/>
      <c r="AN35" s="251"/>
      <c r="AO35" s="252"/>
      <c r="AP35" s="42"/>
      <c r="AQ35" s="42"/>
      <c r="AR35" s="34"/>
      <c r="BE35" s="33"/>
    </row>
    <row r="36" spans="1:57" s="2" customFormat="1" ht="6.95" customHeight="1" x14ac:dyDescent="0.2">
      <c r="A36" s="33"/>
      <c r="B36" s="34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4"/>
      <c r="BE36" s="33"/>
    </row>
    <row r="37" spans="1:57" s="2" customFormat="1" ht="14.45" customHeight="1" x14ac:dyDescent="0.2">
      <c r="A37" s="33"/>
      <c r="B37" s="34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4"/>
      <c r="BE37" s="33"/>
    </row>
    <row r="38" spans="1:57" s="1" customFormat="1" ht="14.45" customHeight="1" x14ac:dyDescent="0.2">
      <c r="B38" s="21"/>
      <c r="AR38" s="21"/>
    </row>
    <row r="39" spans="1:57" s="1" customFormat="1" ht="14.45" customHeight="1" x14ac:dyDescent="0.2">
      <c r="B39" s="21"/>
      <c r="AR39" s="21"/>
    </row>
    <row r="40" spans="1:57" s="1" customFormat="1" ht="14.45" customHeight="1" x14ac:dyDescent="0.2">
      <c r="B40" s="21"/>
      <c r="AR40" s="21"/>
    </row>
    <row r="41" spans="1:57" s="1" customFormat="1" ht="14.45" customHeight="1" x14ac:dyDescent="0.2">
      <c r="B41" s="21"/>
      <c r="AR41" s="21"/>
    </row>
    <row r="42" spans="1:57" s="1" customFormat="1" ht="14.45" customHeight="1" x14ac:dyDescent="0.2">
      <c r="B42" s="21"/>
      <c r="AR42" s="21"/>
    </row>
    <row r="43" spans="1:57" s="1" customFormat="1" ht="14.45" customHeight="1" x14ac:dyDescent="0.2">
      <c r="B43" s="21"/>
      <c r="AR43" s="21"/>
    </row>
    <row r="44" spans="1:57" s="1" customFormat="1" ht="14.45" customHeight="1" x14ac:dyDescent="0.2">
      <c r="B44" s="21"/>
      <c r="AR44" s="21"/>
    </row>
    <row r="45" spans="1:57" s="1" customFormat="1" ht="14.45" customHeight="1" x14ac:dyDescent="0.2">
      <c r="B45" s="21"/>
      <c r="AR45" s="21"/>
    </row>
    <row r="46" spans="1:57" s="1" customFormat="1" ht="14.45" customHeight="1" x14ac:dyDescent="0.2">
      <c r="B46" s="21"/>
      <c r="AR46" s="21"/>
    </row>
    <row r="47" spans="1:57" s="1" customFormat="1" ht="14.45" customHeight="1" x14ac:dyDescent="0.2">
      <c r="B47" s="21"/>
      <c r="AR47" s="21"/>
    </row>
    <row r="48" spans="1:57" s="1" customFormat="1" ht="14.45" customHeight="1" x14ac:dyDescent="0.2">
      <c r="B48" s="21"/>
      <c r="AR48" s="21"/>
    </row>
    <row r="49" spans="1:57" s="2" customFormat="1" ht="14.45" customHeight="1" x14ac:dyDescent="0.2">
      <c r="B49" s="46"/>
      <c r="D49" s="47" t="s">
        <v>50</v>
      </c>
      <c r="E49" s="48"/>
      <c r="F49" s="48"/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7" t="s">
        <v>51</v>
      </c>
      <c r="AI49" s="48"/>
      <c r="AJ49" s="48"/>
      <c r="AK49" s="48"/>
      <c r="AL49" s="48"/>
      <c r="AM49" s="48"/>
      <c r="AN49" s="48"/>
      <c r="AO49" s="48"/>
      <c r="AR49" s="46"/>
    </row>
    <row r="50" spans="1:57" x14ac:dyDescent="0.2">
      <c r="B50" s="21"/>
      <c r="AR50" s="21"/>
    </row>
    <row r="51" spans="1:57" x14ac:dyDescent="0.2">
      <c r="B51" s="21"/>
      <c r="AR51" s="21"/>
    </row>
    <row r="52" spans="1:57" x14ac:dyDescent="0.2">
      <c r="B52" s="21"/>
      <c r="AR52" s="21"/>
    </row>
    <row r="53" spans="1:57" x14ac:dyDescent="0.2">
      <c r="B53" s="21"/>
      <c r="AR53" s="21"/>
    </row>
    <row r="54" spans="1:57" x14ac:dyDescent="0.2">
      <c r="B54" s="21"/>
      <c r="AR54" s="21"/>
    </row>
    <row r="55" spans="1:57" x14ac:dyDescent="0.2">
      <c r="B55" s="21"/>
      <c r="AR55" s="21"/>
    </row>
    <row r="56" spans="1:57" x14ac:dyDescent="0.2">
      <c r="B56" s="21"/>
      <c r="AR56" s="21"/>
    </row>
    <row r="57" spans="1:57" x14ac:dyDescent="0.2">
      <c r="B57" s="21"/>
      <c r="AR57" s="21"/>
    </row>
    <row r="58" spans="1:57" x14ac:dyDescent="0.2">
      <c r="B58" s="21"/>
      <c r="AR58" s="21"/>
    </row>
    <row r="59" spans="1:57" x14ac:dyDescent="0.2">
      <c r="B59" s="21"/>
      <c r="AR59" s="21"/>
    </row>
    <row r="60" spans="1:57" s="2" customFormat="1" ht="12.75" x14ac:dyDescent="0.2">
      <c r="A60" s="33"/>
      <c r="B60" s="34"/>
      <c r="C60" s="33"/>
      <c r="D60" s="49" t="s">
        <v>52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49" t="s">
        <v>53</v>
      </c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49" t="s">
        <v>1493</v>
      </c>
      <c r="AI60" s="36"/>
      <c r="AJ60" s="36"/>
      <c r="AK60" s="36"/>
      <c r="AL60" s="36"/>
      <c r="AM60" s="49" t="s">
        <v>53</v>
      </c>
      <c r="AN60" s="36"/>
      <c r="AO60" s="36"/>
      <c r="AP60" s="33"/>
      <c r="AQ60" s="33"/>
      <c r="AR60" s="34"/>
      <c r="BE60" s="33"/>
    </row>
    <row r="61" spans="1:57" x14ac:dyDescent="0.2">
      <c r="B61" s="21"/>
      <c r="AR61" s="21"/>
    </row>
    <row r="62" spans="1:57" x14ac:dyDescent="0.2">
      <c r="B62" s="21"/>
      <c r="AR62" s="21"/>
    </row>
    <row r="63" spans="1:57" x14ac:dyDescent="0.2">
      <c r="B63" s="21"/>
      <c r="AR63" s="21"/>
    </row>
    <row r="64" spans="1:57" s="2" customFormat="1" ht="12.75" x14ac:dyDescent="0.2">
      <c r="A64" s="33"/>
      <c r="B64" s="34"/>
      <c r="C64" s="33"/>
      <c r="D64" s="47" t="s">
        <v>54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47" t="s">
        <v>55</v>
      </c>
      <c r="AI64" s="50"/>
      <c r="AJ64" s="50"/>
      <c r="AK64" s="50"/>
      <c r="AL64" s="50"/>
      <c r="AM64" s="50"/>
      <c r="AN64" s="50"/>
      <c r="AO64" s="50"/>
      <c r="AP64" s="33"/>
      <c r="AQ64" s="33"/>
      <c r="AR64" s="34"/>
      <c r="BE64" s="33"/>
    </row>
    <row r="65" spans="1:57" x14ac:dyDescent="0.2">
      <c r="B65" s="21"/>
      <c r="AR65" s="21"/>
    </row>
    <row r="66" spans="1:57" x14ac:dyDescent="0.2">
      <c r="B66" s="21"/>
      <c r="AR66" s="21"/>
    </row>
    <row r="67" spans="1:57" x14ac:dyDescent="0.2">
      <c r="B67" s="21"/>
      <c r="AR67" s="21"/>
    </row>
    <row r="68" spans="1:57" x14ac:dyDescent="0.2">
      <c r="B68" s="21"/>
      <c r="AR68" s="21"/>
    </row>
    <row r="69" spans="1:57" x14ac:dyDescent="0.2">
      <c r="B69" s="21"/>
      <c r="AR69" s="21"/>
    </row>
    <row r="70" spans="1:57" x14ac:dyDescent="0.2">
      <c r="B70" s="21"/>
      <c r="AR70" s="21"/>
    </row>
    <row r="71" spans="1:57" x14ac:dyDescent="0.2">
      <c r="B71" s="21"/>
      <c r="AR71" s="21"/>
    </row>
    <row r="72" spans="1:57" x14ac:dyDescent="0.2">
      <c r="B72" s="21"/>
      <c r="AR72" s="21"/>
    </row>
    <row r="73" spans="1:57" x14ac:dyDescent="0.2">
      <c r="B73" s="21"/>
      <c r="AR73" s="21"/>
    </row>
    <row r="74" spans="1:57" x14ac:dyDescent="0.2">
      <c r="B74" s="21"/>
      <c r="AR74" s="21"/>
    </row>
    <row r="75" spans="1:57" s="2" customFormat="1" ht="12.75" x14ac:dyDescent="0.2">
      <c r="A75" s="33"/>
      <c r="B75" s="34"/>
      <c r="C75" s="33"/>
      <c r="D75" s="49" t="s">
        <v>52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49" t="s">
        <v>53</v>
      </c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49" t="s">
        <v>52</v>
      </c>
      <c r="AI75" s="36"/>
      <c r="AJ75" s="36"/>
      <c r="AK75" s="36"/>
      <c r="AL75" s="36"/>
      <c r="AM75" s="49" t="s">
        <v>53</v>
      </c>
      <c r="AN75" s="36"/>
      <c r="AO75" s="36"/>
      <c r="AP75" s="33"/>
      <c r="AQ75" s="33"/>
      <c r="AR75" s="34"/>
      <c r="BE75" s="33"/>
    </row>
    <row r="76" spans="1:57" s="2" customFormat="1" x14ac:dyDescent="0.2">
      <c r="A76" s="33"/>
      <c r="B76" s="34"/>
      <c r="C76" s="33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4"/>
      <c r="BE76" s="33"/>
    </row>
    <row r="77" spans="1:57" s="2" customFormat="1" ht="6.95" customHeight="1" x14ac:dyDescent="0.2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2"/>
      <c r="AG77" s="52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34"/>
      <c r="BE77" s="33"/>
    </row>
    <row r="81" spans="1:91" s="2" customFormat="1" ht="6.95" customHeight="1" x14ac:dyDescent="0.2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34"/>
      <c r="BE81" s="33"/>
    </row>
    <row r="82" spans="1:91" s="2" customFormat="1" ht="24.95" customHeight="1" x14ac:dyDescent="0.2">
      <c r="A82" s="33"/>
      <c r="B82" s="34"/>
      <c r="C82" s="22" t="s">
        <v>56</v>
      </c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4"/>
      <c r="BE82" s="33"/>
    </row>
    <row r="83" spans="1:91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4"/>
      <c r="BE83" s="33"/>
    </row>
    <row r="84" spans="1:91" s="4" customFormat="1" ht="12" customHeight="1" x14ac:dyDescent="0.2">
      <c r="B84" s="55"/>
      <c r="C84" s="28" t="s">
        <v>12</v>
      </c>
      <c r="L84" s="4" t="str">
        <f>K5</f>
        <v>112021</v>
      </c>
      <c r="AR84" s="55"/>
    </row>
    <row r="85" spans="1:91" s="5" customFormat="1" ht="36.950000000000003" customHeight="1" x14ac:dyDescent="0.2">
      <c r="B85" s="56"/>
      <c r="C85" s="57" t="s">
        <v>15</v>
      </c>
      <c r="L85" s="242" t="str">
        <f>K6</f>
        <v>Rekonštrukcia RD na budovu pre obchod a služby</v>
      </c>
      <c r="M85" s="243"/>
      <c r="N85" s="243"/>
      <c r="O85" s="243"/>
      <c r="P85" s="243"/>
      <c r="Q85" s="243"/>
      <c r="R85" s="243"/>
      <c r="S85" s="243"/>
      <c r="T85" s="243"/>
      <c r="U85" s="243"/>
      <c r="V85" s="243"/>
      <c r="W85" s="243"/>
      <c r="X85" s="243"/>
      <c r="Y85" s="243"/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R85" s="56"/>
    </row>
    <row r="86" spans="1:91" s="2" customFormat="1" ht="6.95" customHeight="1" x14ac:dyDescent="0.2">
      <c r="A86" s="33"/>
      <c r="B86" s="34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4"/>
      <c r="BE86" s="33"/>
    </row>
    <row r="87" spans="1:91" s="2" customFormat="1" ht="12" customHeight="1" x14ac:dyDescent="0.2">
      <c r="A87" s="33"/>
      <c r="B87" s="34"/>
      <c r="C87" s="28" t="s">
        <v>19</v>
      </c>
      <c r="D87" s="33"/>
      <c r="E87" s="33"/>
      <c r="F87" s="33"/>
      <c r="G87" s="33"/>
      <c r="H87" s="33"/>
      <c r="I87" s="33"/>
      <c r="J87" s="33"/>
      <c r="K87" s="33"/>
      <c r="L87" s="58" t="str">
        <f>IF(K8="","",K8)</f>
        <v>Prša</v>
      </c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28" t="s">
        <v>21</v>
      </c>
      <c r="AJ87" s="33"/>
      <c r="AK87" s="33"/>
      <c r="AL87" s="33"/>
      <c r="AM87" s="244" t="str">
        <f>IF(AN8= "","",AN8)</f>
        <v>1. 11. 2021</v>
      </c>
      <c r="AN87" s="244"/>
      <c r="AO87" s="33"/>
      <c r="AP87" s="33"/>
      <c r="AQ87" s="33"/>
      <c r="AR87" s="34"/>
      <c r="BE87" s="33"/>
    </row>
    <row r="88" spans="1:91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4"/>
      <c r="BE88" s="33"/>
    </row>
    <row r="89" spans="1:91" s="2" customFormat="1" ht="15.2" customHeight="1" x14ac:dyDescent="0.2">
      <c r="A89" s="33"/>
      <c r="B89" s="34"/>
      <c r="C89" s="28" t="s">
        <v>23</v>
      </c>
      <c r="D89" s="33"/>
      <c r="E89" s="33"/>
      <c r="F89" s="33"/>
      <c r="G89" s="33"/>
      <c r="H89" s="33"/>
      <c r="I89" s="33"/>
      <c r="J89" s="33"/>
      <c r="K89" s="33"/>
      <c r="L89" s="4" t="str">
        <f>IF(E11= "","",E11)</f>
        <v>Mgr.Tímea Kovács</v>
      </c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F89" s="33"/>
      <c r="AG89" s="33"/>
      <c r="AH89" s="33"/>
      <c r="AI89" s="28" t="s">
        <v>30</v>
      </c>
      <c r="AJ89" s="33"/>
      <c r="AK89" s="33"/>
      <c r="AL89" s="33"/>
      <c r="AM89" s="225" t="str">
        <f>IF(E17="","",E17)</f>
        <v>Ing.Pavol Nagy</v>
      </c>
      <c r="AN89" s="226"/>
      <c r="AO89" s="226"/>
      <c r="AP89" s="226"/>
      <c r="AQ89" s="33"/>
      <c r="AR89" s="34"/>
      <c r="AS89" s="221" t="s">
        <v>57</v>
      </c>
      <c r="AT89" s="222"/>
      <c r="AU89" s="60"/>
      <c r="AV89" s="60"/>
      <c r="AW89" s="60"/>
      <c r="AX89" s="60"/>
      <c r="AY89" s="60"/>
      <c r="AZ89" s="60"/>
      <c r="BA89" s="60"/>
      <c r="BB89" s="60"/>
      <c r="BC89" s="60"/>
      <c r="BD89" s="61"/>
      <c r="BE89" s="33"/>
    </row>
    <row r="90" spans="1:91" s="2" customFormat="1" ht="15.2" customHeight="1" x14ac:dyDescent="0.2">
      <c r="A90" s="33"/>
      <c r="B90" s="34"/>
      <c r="C90" s="28" t="s">
        <v>28</v>
      </c>
      <c r="D90" s="33"/>
      <c r="E90" s="33"/>
      <c r="F90" s="33"/>
      <c r="G90" s="33"/>
      <c r="H90" s="33"/>
      <c r="I90" s="33"/>
      <c r="J90" s="33"/>
      <c r="K90" s="33"/>
      <c r="L90" s="4" t="str">
        <f>IF(E14= "Vyplň údaj","",E14)</f>
        <v/>
      </c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28" t="s">
        <v>33</v>
      </c>
      <c r="AJ90" s="33"/>
      <c r="AK90" s="33"/>
      <c r="AL90" s="33"/>
      <c r="AM90" s="225" t="str">
        <f>IF(E20="","",E20)</f>
        <v>Ing.Silvia Gujberová</v>
      </c>
      <c r="AN90" s="226"/>
      <c r="AO90" s="226"/>
      <c r="AP90" s="226"/>
      <c r="AQ90" s="33"/>
      <c r="AR90" s="34"/>
      <c r="AS90" s="223"/>
      <c r="AT90" s="224"/>
      <c r="AU90" s="62"/>
      <c r="AV90" s="62"/>
      <c r="AW90" s="62"/>
      <c r="AX90" s="62"/>
      <c r="AY90" s="62"/>
      <c r="AZ90" s="62"/>
      <c r="BA90" s="62"/>
      <c r="BB90" s="62"/>
      <c r="BC90" s="62"/>
      <c r="BD90" s="63"/>
      <c r="BE90" s="33"/>
    </row>
    <row r="91" spans="1:91" s="2" customFormat="1" ht="10.9" customHeight="1" x14ac:dyDescent="0.2">
      <c r="A91" s="33"/>
      <c r="B91" s="34"/>
      <c r="C91" s="33"/>
      <c r="D91" s="33"/>
      <c r="E91" s="33"/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4"/>
      <c r="AS91" s="223"/>
      <c r="AT91" s="224"/>
      <c r="AU91" s="62"/>
      <c r="AV91" s="62"/>
      <c r="AW91" s="62"/>
      <c r="AX91" s="62"/>
      <c r="AY91" s="62"/>
      <c r="AZ91" s="62"/>
      <c r="BA91" s="62"/>
      <c r="BB91" s="62"/>
      <c r="BC91" s="62"/>
      <c r="BD91" s="63"/>
      <c r="BE91" s="33"/>
    </row>
    <row r="92" spans="1:91" s="2" customFormat="1" ht="29.25" customHeight="1" x14ac:dyDescent="0.2">
      <c r="A92" s="33"/>
      <c r="B92" s="34"/>
      <c r="C92" s="230" t="s">
        <v>58</v>
      </c>
      <c r="D92" s="231"/>
      <c r="E92" s="231"/>
      <c r="F92" s="231"/>
      <c r="G92" s="231"/>
      <c r="H92" s="64"/>
      <c r="I92" s="233" t="s">
        <v>59</v>
      </c>
      <c r="J92" s="231"/>
      <c r="K92" s="231"/>
      <c r="L92" s="231"/>
      <c r="M92" s="231"/>
      <c r="N92" s="231"/>
      <c r="O92" s="231"/>
      <c r="P92" s="231"/>
      <c r="Q92" s="231"/>
      <c r="R92" s="231"/>
      <c r="S92" s="231"/>
      <c r="T92" s="231"/>
      <c r="U92" s="231"/>
      <c r="V92" s="231"/>
      <c r="W92" s="231"/>
      <c r="X92" s="231"/>
      <c r="Y92" s="231"/>
      <c r="Z92" s="231"/>
      <c r="AA92" s="231"/>
      <c r="AB92" s="231"/>
      <c r="AC92" s="231"/>
      <c r="AD92" s="231"/>
      <c r="AE92" s="231"/>
      <c r="AF92" s="231"/>
      <c r="AG92" s="232" t="s">
        <v>60</v>
      </c>
      <c r="AH92" s="231"/>
      <c r="AI92" s="231"/>
      <c r="AJ92" s="231"/>
      <c r="AK92" s="231"/>
      <c r="AL92" s="231"/>
      <c r="AM92" s="231"/>
      <c r="AN92" s="233" t="s">
        <v>61</v>
      </c>
      <c r="AO92" s="231"/>
      <c r="AP92" s="241"/>
      <c r="AQ92" s="65" t="s">
        <v>62</v>
      </c>
      <c r="AR92" s="34"/>
      <c r="AS92" s="66" t="s">
        <v>63</v>
      </c>
      <c r="AT92" s="67" t="s">
        <v>64</v>
      </c>
      <c r="AU92" s="67" t="s">
        <v>65</v>
      </c>
      <c r="AV92" s="67" t="s">
        <v>66</v>
      </c>
      <c r="AW92" s="67" t="s">
        <v>67</v>
      </c>
      <c r="AX92" s="67" t="s">
        <v>68</v>
      </c>
      <c r="AY92" s="67" t="s">
        <v>69</v>
      </c>
      <c r="AZ92" s="67" t="s">
        <v>70</v>
      </c>
      <c r="BA92" s="67" t="s">
        <v>71</v>
      </c>
      <c r="BB92" s="67" t="s">
        <v>72</v>
      </c>
      <c r="BC92" s="67" t="s">
        <v>73</v>
      </c>
      <c r="BD92" s="68" t="s">
        <v>74</v>
      </c>
      <c r="BE92" s="33"/>
    </row>
    <row r="93" spans="1:91" s="2" customFormat="1" ht="10.9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4"/>
      <c r="AS93" s="69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1"/>
      <c r="BE93" s="33"/>
    </row>
    <row r="94" spans="1:91" s="6" customFormat="1" ht="32.450000000000003" customHeight="1" x14ac:dyDescent="0.2">
      <c r="B94" s="72"/>
      <c r="C94" s="73" t="s">
        <v>75</v>
      </c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4"/>
      <c r="Z94" s="74"/>
      <c r="AA94" s="74"/>
      <c r="AB94" s="74"/>
      <c r="AC94" s="74"/>
      <c r="AD94" s="74"/>
      <c r="AE94" s="74"/>
      <c r="AF94" s="74"/>
      <c r="AG94" s="234">
        <f>ROUND(SUM(AG95:AG100),2)</f>
        <v>0</v>
      </c>
      <c r="AH94" s="234"/>
      <c r="AI94" s="234"/>
      <c r="AJ94" s="234"/>
      <c r="AK94" s="234"/>
      <c r="AL94" s="234"/>
      <c r="AM94" s="234"/>
      <c r="AN94" s="235">
        <f t="shared" ref="AN94:AN100" si="0">SUM(AG94,AT94)</f>
        <v>0</v>
      </c>
      <c r="AO94" s="235"/>
      <c r="AP94" s="235"/>
      <c r="AQ94" s="76" t="s">
        <v>1</v>
      </c>
      <c r="AR94" s="72"/>
      <c r="AS94" s="77">
        <f>ROUND(SUM(AS95:AS100),2)</f>
        <v>0</v>
      </c>
      <c r="AT94" s="78">
        <f t="shared" ref="AT94:AT100" si="1">ROUND(SUM(AV94:AW94),2)</f>
        <v>0</v>
      </c>
      <c r="AU94" s="79">
        <f>ROUND(SUM(AU95:AU100),5)</f>
        <v>0</v>
      </c>
      <c r="AV94" s="78">
        <f>ROUND(AZ94*L29,2)</f>
        <v>0</v>
      </c>
      <c r="AW94" s="78">
        <f>ROUND(BA94*L30,2)</f>
        <v>0</v>
      </c>
      <c r="AX94" s="78">
        <f>ROUND(BB94*L29,2)</f>
        <v>0</v>
      </c>
      <c r="AY94" s="78">
        <f>ROUND(BC94*L30,2)</f>
        <v>0</v>
      </c>
      <c r="AZ94" s="78">
        <f>ROUND(SUM(AZ95:AZ100),2)</f>
        <v>0</v>
      </c>
      <c r="BA94" s="78">
        <f>ROUND(SUM(BA95:BA100),2)</f>
        <v>0</v>
      </c>
      <c r="BB94" s="78">
        <f>ROUND(SUM(BB95:BB100),2)</f>
        <v>0</v>
      </c>
      <c r="BC94" s="78">
        <f>ROUND(SUM(BC95:BC100),2)</f>
        <v>0</v>
      </c>
      <c r="BD94" s="80">
        <f>ROUND(SUM(BD95:BD100),2)</f>
        <v>0</v>
      </c>
      <c r="BS94" s="81" t="s">
        <v>76</v>
      </c>
      <c r="BT94" s="81" t="s">
        <v>77</v>
      </c>
      <c r="BU94" s="82" t="s">
        <v>78</v>
      </c>
      <c r="BV94" s="81" t="s">
        <v>79</v>
      </c>
      <c r="BW94" s="81" t="s">
        <v>4</v>
      </c>
      <c r="BX94" s="81" t="s">
        <v>80</v>
      </c>
      <c r="CL94" s="81" t="s">
        <v>1</v>
      </c>
    </row>
    <row r="95" spans="1:91" s="7" customFormat="1" ht="16.5" customHeight="1" x14ac:dyDescent="0.2">
      <c r="A95" s="83" t="s">
        <v>81</v>
      </c>
      <c r="B95" s="84"/>
      <c r="C95" s="85"/>
      <c r="D95" s="227" t="s">
        <v>82</v>
      </c>
      <c r="E95" s="227"/>
      <c r="F95" s="227"/>
      <c r="G95" s="227"/>
      <c r="H95" s="227"/>
      <c r="I95" s="86"/>
      <c r="J95" s="227" t="s">
        <v>83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8">
        <f>'01 - Búracie práce'!J30</f>
        <v>0</v>
      </c>
      <c r="AH95" s="229"/>
      <c r="AI95" s="229"/>
      <c r="AJ95" s="229"/>
      <c r="AK95" s="229"/>
      <c r="AL95" s="229"/>
      <c r="AM95" s="229"/>
      <c r="AN95" s="228">
        <f t="shared" si="0"/>
        <v>0</v>
      </c>
      <c r="AO95" s="229"/>
      <c r="AP95" s="229"/>
      <c r="AQ95" s="87" t="s">
        <v>84</v>
      </c>
      <c r="AR95" s="84"/>
      <c r="AS95" s="88">
        <v>0</v>
      </c>
      <c r="AT95" s="89">
        <f t="shared" si="1"/>
        <v>0</v>
      </c>
      <c r="AU95" s="90">
        <f>'01 - Búracie práce'!P123</f>
        <v>0</v>
      </c>
      <c r="AV95" s="89">
        <f>'01 - Búracie práce'!J33</f>
        <v>0</v>
      </c>
      <c r="AW95" s="89">
        <f>'01 - Búracie práce'!J34</f>
        <v>0</v>
      </c>
      <c r="AX95" s="89">
        <f>'01 - Búracie práce'!J35</f>
        <v>0</v>
      </c>
      <c r="AY95" s="89">
        <f>'01 - Búracie práce'!J36</f>
        <v>0</v>
      </c>
      <c r="AZ95" s="89">
        <f>'01 - Búracie práce'!F33</f>
        <v>0</v>
      </c>
      <c r="BA95" s="89">
        <f>'01 - Búracie práce'!F34</f>
        <v>0</v>
      </c>
      <c r="BB95" s="89">
        <f>'01 - Búracie práce'!F35</f>
        <v>0</v>
      </c>
      <c r="BC95" s="89">
        <f>'01 - Búracie práce'!F36</f>
        <v>0</v>
      </c>
      <c r="BD95" s="91">
        <f>'01 - Búracie práce'!F37</f>
        <v>0</v>
      </c>
      <c r="BT95" s="92" t="s">
        <v>85</v>
      </c>
      <c r="BV95" s="92" t="s">
        <v>79</v>
      </c>
      <c r="BW95" s="92" t="s">
        <v>86</v>
      </c>
      <c r="BX95" s="92" t="s">
        <v>4</v>
      </c>
      <c r="CL95" s="92" t="s">
        <v>1</v>
      </c>
      <c r="CM95" s="92" t="s">
        <v>77</v>
      </c>
    </row>
    <row r="96" spans="1:91" s="7" customFormat="1" ht="16.5" customHeight="1" x14ac:dyDescent="0.2">
      <c r="A96" s="83" t="s">
        <v>81</v>
      </c>
      <c r="B96" s="84"/>
      <c r="C96" s="85"/>
      <c r="D96" s="227" t="s">
        <v>87</v>
      </c>
      <c r="E96" s="227"/>
      <c r="F96" s="227"/>
      <c r="G96" s="227"/>
      <c r="H96" s="227"/>
      <c r="I96" s="86"/>
      <c r="J96" s="227" t="s">
        <v>88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8">
        <f>'02 - Stavebné práce'!J30</f>
        <v>0</v>
      </c>
      <c r="AH96" s="229"/>
      <c r="AI96" s="229"/>
      <c r="AJ96" s="229"/>
      <c r="AK96" s="229"/>
      <c r="AL96" s="229"/>
      <c r="AM96" s="229"/>
      <c r="AN96" s="228">
        <f t="shared" si="0"/>
        <v>0</v>
      </c>
      <c r="AO96" s="229"/>
      <c r="AP96" s="229"/>
      <c r="AQ96" s="87" t="s">
        <v>84</v>
      </c>
      <c r="AR96" s="84"/>
      <c r="AS96" s="88">
        <v>0</v>
      </c>
      <c r="AT96" s="89">
        <f t="shared" si="1"/>
        <v>0</v>
      </c>
      <c r="AU96" s="90">
        <f>'02 - Stavebné práce'!P137</f>
        <v>0</v>
      </c>
      <c r="AV96" s="89">
        <f>'02 - Stavebné práce'!J33</f>
        <v>0</v>
      </c>
      <c r="AW96" s="89">
        <f>'02 - Stavebné práce'!J34</f>
        <v>0</v>
      </c>
      <c r="AX96" s="89">
        <f>'02 - Stavebné práce'!J35</f>
        <v>0</v>
      </c>
      <c r="AY96" s="89">
        <f>'02 - Stavebné práce'!J36</f>
        <v>0</v>
      </c>
      <c r="AZ96" s="89">
        <f>'02 - Stavebné práce'!F33</f>
        <v>0</v>
      </c>
      <c r="BA96" s="89">
        <f>'02 - Stavebné práce'!F34</f>
        <v>0</v>
      </c>
      <c r="BB96" s="89">
        <f>'02 - Stavebné práce'!F35</f>
        <v>0</v>
      </c>
      <c r="BC96" s="89">
        <f>'02 - Stavebné práce'!F36</f>
        <v>0</v>
      </c>
      <c r="BD96" s="91">
        <f>'02 - Stavebné práce'!F37</f>
        <v>0</v>
      </c>
      <c r="BT96" s="92" t="s">
        <v>85</v>
      </c>
      <c r="BV96" s="92" t="s">
        <v>79</v>
      </c>
      <c r="BW96" s="92" t="s">
        <v>89</v>
      </c>
      <c r="BX96" s="92" t="s">
        <v>4</v>
      </c>
      <c r="CL96" s="92" t="s">
        <v>1</v>
      </c>
      <c r="CM96" s="92" t="s">
        <v>77</v>
      </c>
    </row>
    <row r="97" spans="1:91" s="7" customFormat="1" ht="16.5" customHeight="1" x14ac:dyDescent="0.2">
      <c r="A97" s="83" t="s">
        <v>81</v>
      </c>
      <c r="B97" s="84"/>
      <c r="C97" s="85"/>
      <c r="D97" s="227" t="s">
        <v>90</v>
      </c>
      <c r="E97" s="227"/>
      <c r="F97" s="227"/>
      <c r="G97" s="227"/>
      <c r="H97" s="227"/>
      <c r="I97" s="86"/>
      <c r="J97" s="227" t="s">
        <v>91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8">
        <f>'03 - Vnútorná zdravotechnika'!J30</f>
        <v>0</v>
      </c>
      <c r="AH97" s="229"/>
      <c r="AI97" s="229"/>
      <c r="AJ97" s="229"/>
      <c r="AK97" s="229"/>
      <c r="AL97" s="229"/>
      <c r="AM97" s="229"/>
      <c r="AN97" s="228">
        <f t="shared" si="0"/>
        <v>0</v>
      </c>
      <c r="AO97" s="229"/>
      <c r="AP97" s="229"/>
      <c r="AQ97" s="87" t="s">
        <v>84</v>
      </c>
      <c r="AR97" s="84"/>
      <c r="AS97" s="88">
        <v>0</v>
      </c>
      <c r="AT97" s="89">
        <f t="shared" si="1"/>
        <v>0</v>
      </c>
      <c r="AU97" s="90">
        <f>'03 - Vnútorná zdravotechnika'!P125</f>
        <v>0</v>
      </c>
      <c r="AV97" s="89">
        <f>'03 - Vnútorná zdravotechnika'!J33</f>
        <v>0</v>
      </c>
      <c r="AW97" s="89">
        <f>'03 - Vnútorná zdravotechnika'!J34</f>
        <v>0</v>
      </c>
      <c r="AX97" s="89">
        <f>'03 - Vnútorná zdravotechnika'!J35</f>
        <v>0</v>
      </c>
      <c r="AY97" s="89">
        <f>'03 - Vnútorná zdravotechnika'!J36</f>
        <v>0</v>
      </c>
      <c r="AZ97" s="89">
        <f>'03 - Vnútorná zdravotechnika'!F33</f>
        <v>0</v>
      </c>
      <c r="BA97" s="89">
        <f>'03 - Vnútorná zdravotechnika'!F34</f>
        <v>0</v>
      </c>
      <c r="BB97" s="89">
        <f>'03 - Vnútorná zdravotechnika'!F35</f>
        <v>0</v>
      </c>
      <c r="BC97" s="89">
        <f>'03 - Vnútorná zdravotechnika'!F36</f>
        <v>0</v>
      </c>
      <c r="BD97" s="91">
        <f>'03 - Vnútorná zdravotechnika'!F37</f>
        <v>0</v>
      </c>
      <c r="BT97" s="92" t="s">
        <v>85</v>
      </c>
      <c r="BV97" s="92" t="s">
        <v>79</v>
      </c>
      <c r="BW97" s="92" t="s">
        <v>92</v>
      </c>
      <c r="BX97" s="92" t="s">
        <v>4</v>
      </c>
      <c r="CL97" s="92" t="s">
        <v>1</v>
      </c>
      <c r="CM97" s="92" t="s">
        <v>77</v>
      </c>
    </row>
    <row r="98" spans="1:91" s="7" customFormat="1" ht="16.5" customHeight="1" x14ac:dyDescent="0.2">
      <c r="A98" s="83" t="s">
        <v>81</v>
      </c>
      <c r="B98" s="84"/>
      <c r="C98" s="85"/>
      <c r="D98" s="227" t="s">
        <v>93</v>
      </c>
      <c r="E98" s="227"/>
      <c r="F98" s="227"/>
      <c r="G98" s="227"/>
      <c r="H98" s="227"/>
      <c r="I98" s="86"/>
      <c r="J98" s="227" t="s">
        <v>94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8">
        <f>'04 - ÚK'!J30</f>
        <v>0</v>
      </c>
      <c r="AH98" s="229"/>
      <c r="AI98" s="229"/>
      <c r="AJ98" s="229"/>
      <c r="AK98" s="229"/>
      <c r="AL98" s="229"/>
      <c r="AM98" s="229"/>
      <c r="AN98" s="228">
        <f t="shared" si="0"/>
        <v>0</v>
      </c>
      <c r="AO98" s="229"/>
      <c r="AP98" s="229"/>
      <c r="AQ98" s="87" t="s">
        <v>84</v>
      </c>
      <c r="AR98" s="84"/>
      <c r="AS98" s="88">
        <v>0</v>
      </c>
      <c r="AT98" s="89">
        <f t="shared" si="1"/>
        <v>0</v>
      </c>
      <c r="AU98" s="90">
        <f>'04 - ÚK'!P120</f>
        <v>0</v>
      </c>
      <c r="AV98" s="89">
        <f>'04 - ÚK'!J33</f>
        <v>0</v>
      </c>
      <c r="AW98" s="89">
        <f>'04 - ÚK'!J34</f>
        <v>0</v>
      </c>
      <c r="AX98" s="89">
        <f>'04 - ÚK'!J35</f>
        <v>0</v>
      </c>
      <c r="AY98" s="89">
        <f>'04 - ÚK'!J36</f>
        <v>0</v>
      </c>
      <c r="AZ98" s="89">
        <f>'04 - ÚK'!F33</f>
        <v>0</v>
      </c>
      <c r="BA98" s="89">
        <f>'04 - ÚK'!F34</f>
        <v>0</v>
      </c>
      <c r="BB98" s="89">
        <f>'04 - ÚK'!F35</f>
        <v>0</v>
      </c>
      <c r="BC98" s="89">
        <f>'04 - ÚK'!F36</f>
        <v>0</v>
      </c>
      <c r="BD98" s="91">
        <f>'04 - ÚK'!F37</f>
        <v>0</v>
      </c>
      <c r="BT98" s="92" t="s">
        <v>85</v>
      </c>
      <c r="BV98" s="92" t="s">
        <v>79</v>
      </c>
      <c r="BW98" s="92" t="s">
        <v>95</v>
      </c>
      <c r="BX98" s="92" t="s">
        <v>4</v>
      </c>
      <c r="CL98" s="92" t="s">
        <v>1</v>
      </c>
      <c r="CM98" s="92" t="s">
        <v>77</v>
      </c>
    </row>
    <row r="99" spans="1:91" s="7" customFormat="1" ht="16.5" customHeight="1" x14ac:dyDescent="0.2">
      <c r="A99" s="83" t="s">
        <v>81</v>
      </c>
      <c r="B99" s="84"/>
      <c r="C99" s="85"/>
      <c r="D99" s="227" t="s">
        <v>96</v>
      </c>
      <c r="E99" s="227"/>
      <c r="F99" s="227"/>
      <c r="G99" s="227"/>
      <c r="H99" s="227"/>
      <c r="I99" s="86"/>
      <c r="J99" s="227" t="s">
        <v>97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8">
        <f>'05 - Elektroinštalácie'!J30</f>
        <v>0</v>
      </c>
      <c r="AH99" s="229"/>
      <c r="AI99" s="229"/>
      <c r="AJ99" s="229"/>
      <c r="AK99" s="229"/>
      <c r="AL99" s="229"/>
      <c r="AM99" s="229"/>
      <c r="AN99" s="228">
        <f t="shared" si="0"/>
        <v>0</v>
      </c>
      <c r="AO99" s="229"/>
      <c r="AP99" s="229"/>
      <c r="AQ99" s="87" t="s">
        <v>84</v>
      </c>
      <c r="AR99" s="84"/>
      <c r="AS99" s="88">
        <v>0</v>
      </c>
      <c r="AT99" s="89">
        <f t="shared" si="1"/>
        <v>0</v>
      </c>
      <c r="AU99" s="90">
        <f>'05 - Elektroinštalácie'!P124</f>
        <v>0</v>
      </c>
      <c r="AV99" s="89">
        <f>'05 - Elektroinštalácie'!J33</f>
        <v>0</v>
      </c>
      <c r="AW99" s="89">
        <f>'05 - Elektroinštalácie'!J34</f>
        <v>0</v>
      </c>
      <c r="AX99" s="89">
        <f>'05 - Elektroinštalácie'!J35</f>
        <v>0</v>
      </c>
      <c r="AY99" s="89">
        <f>'05 - Elektroinštalácie'!J36</f>
        <v>0</v>
      </c>
      <c r="AZ99" s="89">
        <f>'05 - Elektroinštalácie'!F33</f>
        <v>0</v>
      </c>
      <c r="BA99" s="89">
        <f>'05 - Elektroinštalácie'!F34</f>
        <v>0</v>
      </c>
      <c r="BB99" s="89">
        <f>'05 - Elektroinštalácie'!F35</f>
        <v>0</v>
      </c>
      <c r="BC99" s="89">
        <f>'05 - Elektroinštalácie'!F36</f>
        <v>0</v>
      </c>
      <c r="BD99" s="91">
        <f>'05 - Elektroinštalácie'!F37</f>
        <v>0</v>
      </c>
      <c r="BT99" s="92" t="s">
        <v>85</v>
      </c>
      <c r="BV99" s="92" t="s">
        <v>79</v>
      </c>
      <c r="BW99" s="92" t="s">
        <v>98</v>
      </c>
      <c r="BX99" s="92" t="s">
        <v>4</v>
      </c>
      <c r="CL99" s="92" t="s">
        <v>1</v>
      </c>
      <c r="CM99" s="92" t="s">
        <v>77</v>
      </c>
    </row>
    <row r="100" spans="1:91" s="7" customFormat="1" ht="16.5" customHeight="1" x14ac:dyDescent="0.2">
      <c r="A100" s="83" t="s">
        <v>81</v>
      </c>
      <c r="B100" s="84"/>
      <c r="C100" s="85"/>
      <c r="D100" s="227" t="s">
        <v>99</v>
      </c>
      <c r="E100" s="227"/>
      <c r="F100" s="227"/>
      <c r="G100" s="227"/>
      <c r="H100" s="227"/>
      <c r="I100" s="86"/>
      <c r="J100" s="227" t="s">
        <v>100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8">
        <f>'06 - Bleskozvod'!J30</f>
        <v>0</v>
      </c>
      <c r="AH100" s="229"/>
      <c r="AI100" s="229"/>
      <c r="AJ100" s="229"/>
      <c r="AK100" s="229"/>
      <c r="AL100" s="229"/>
      <c r="AM100" s="229"/>
      <c r="AN100" s="228">
        <f t="shared" si="0"/>
        <v>0</v>
      </c>
      <c r="AO100" s="229"/>
      <c r="AP100" s="229"/>
      <c r="AQ100" s="87" t="s">
        <v>84</v>
      </c>
      <c r="AR100" s="84"/>
      <c r="AS100" s="93">
        <v>0</v>
      </c>
      <c r="AT100" s="94">
        <f t="shared" si="1"/>
        <v>0</v>
      </c>
      <c r="AU100" s="95">
        <f>'06 - Bleskozvod'!P124</f>
        <v>0</v>
      </c>
      <c r="AV100" s="94">
        <f>'06 - Bleskozvod'!J33</f>
        <v>0</v>
      </c>
      <c r="AW100" s="94">
        <f>'06 - Bleskozvod'!J34</f>
        <v>0</v>
      </c>
      <c r="AX100" s="94">
        <f>'06 - Bleskozvod'!J35</f>
        <v>0</v>
      </c>
      <c r="AY100" s="94">
        <f>'06 - Bleskozvod'!J36</f>
        <v>0</v>
      </c>
      <c r="AZ100" s="94">
        <f>'06 - Bleskozvod'!F33</f>
        <v>0</v>
      </c>
      <c r="BA100" s="94">
        <f>'06 - Bleskozvod'!F34</f>
        <v>0</v>
      </c>
      <c r="BB100" s="94">
        <f>'06 - Bleskozvod'!F35</f>
        <v>0</v>
      </c>
      <c r="BC100" s="94">
        <f>'06 - Bleskozvod'!F36</f>
        <v>0</v>
      </c>
      <c r="BD100" s="96">
        <f>'06 - Bleskozvod'!F37</f>
        <v>0</v>
      </c>
      <c r="BT100" s="92" t="s">
        <v>85</v>
      </c>
      <c r="BV100" s="92" t="s">
        <v>79</v>
      </c>
      <c r="BW100" s="92" t="s">
        <v>101</v>
      </c>
      <c r="BX100" s="92" t="s">
        <v>4</v>
      </c>
      <c r="CL100" s="92" t="s">
        <v>1</v>
      </c>
      <c r="CM100" s="92" t="s">
        <v>77</v>
      </c>
    </row>
    <row r="101" spans="1:91" s="2" customFormat="1" ht="30" customHeight="1" x14ac:dyDescent="0.2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4"/>
      <c r="AS101" s="33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91" s="2" customFormat="1" ht="6.95" customHeight="1" x14ac:dyDescent="0.2">
      <c r="A102" s="33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  <c r="AD102" s="52"/>
      <c r="AE102" s="52"/>
      <c r="AF102" s="52"/>
      <c r="AG102" s="52"/>
      <c r="AH102" s="52"/>
      <c r="AI102" s="52"/>
      <c r="AJ102" s="52"/>
      <c r="AK102" s="52"/>
      <c r="AL102" s="52"/>
      <c r="AM102" s="52"/>
      <c r="AN102" s="52"/>
      <c r="AO102" s="52"/>
      <c r="AP102" s="52"/>
      <c r="AQ102" s="52"/>
      <c r="AR102" s="34"/>
      <c r="AS102" s="33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AN97:AP97"/>
    <mergeCell ref="AN92:AP92"/>
    <mergeCell ref="AN95:AP95"/>
    <mergeCell ref="L85:AO85"/>
    <mergeCell ref="AM87:AN87"/>
    <mergeCell ref="AM89:AP89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S89:AT91"/>
    <mergeCell ref="AM90:AP90"/>
    <mergeCell ref="D97:H97"/>
    <mergeCell ref="J97:AF97"/>
    <mergeCell ref="AG97:AM97"/>
    <mergeCell ref="C92:G92"/>
    <mergeCell ref="AG92:AM92"/>
    <mergeCell ref="I92:AF92"/>
    <mergeCell ref="D95:H95"/>
    <mergeCell ref="AG95:AM95"/>
    <mergeCell ref="J95:AF95"/>
  </mergeCells>
  <hyperlinks>
    <hyperlink ref="A95" location="'01 - Búracie práce'!C2" display="/" xr:uid="{00000000-0004-0000-0000-000000000000}"/>
    <hyperlink ref="A96" location="'02 - Stavebné práce'!C2" display="/" xr:uid="{00000000-0004-0000-0000-000001000000}"/>
    <hyperlink ref="A97" location="'03 - Vnútorná zdravotechnika'!C2" display="/" xr:uid="{00000000-0004-0000-0000-000002000000}"/>
    <hyperlink ref="A98" location="'04 - ÚK'!C2" display="/" xr:uid="{00000000-0004-0000-0000-000003000000}"/>
    <hyperlink ref="A99" location="'05 - Elektroinštalácie'!C2" display="/" xr:uid="{00000000-0004-0000-0000-000004000000}"/>
    <hyperlink ref="A100" location="'06 - Bleskozvod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94"/>
  <sheetViews>
    <sheetView showGridLines="0" topLeftCell="A22" workbookViewId="0">
      <selection activeCell="F52" sqref="F5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48" t="s">
        <v>5</v>
      </c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8" t="s">
        <v>86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 x14ac:dyDescent="0.2">
      <c r="B4" s="21"/>
      <c r="D4" s="22" t="s">
        <v>102</v>
      </c>
      <c r="L4" s="21"/>
      <c r="M4" s="97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8" t="s">
        <v>15</v>
      </c>
      <c r="L6" s="21"/>
    </row>
    <row r="7" spans="1:46" s="1" customFormat="1" ht="16.5" customHeight="1" x14ac:dyDescent="0.2">
      <c r="B7" s="21"/>
      <c r="E7" s="264" t="str">
        <f>'Rekapitulácia stavby'!K6</f>
        <v>Rekonštrukcia RD na budovu pre obchod a služby</v>
      </c>
      <c r="F7" s="265"/>
      <c r="G7" s="265"/>
      <c r="H7" s="265"/>
      <c r="L7" s="21"/>
    </row>
    <row r="8" spans="1:46" s="2" customFormat="1" ht="12" customHeight="1" x14ac:dyDescent="0.2">
      <c r="A8" s="33"/>
      <c r="B8" s="34"/>
      <c r="C8" s="33"/>
      <c r="D8" s="28" t="s">
        <v>103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 x14ac:dyDescent="0.2">
      <c r="A9" s="33"/>
      <c r="B9" s="34"/>
      <c r="C9" s="33"/>
      <c r="D9" s="33"/>
      <c r="E9" s="242" t="s">
        <v>104</v>
      </c>
      <c r="F9" s="263"/>
      <c r="G9" s="263"/>
      <c r="H9" s="26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 x14ac:dyDescent="0.2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 x14ac:dyDescent="0.2">
      <c r="A12" s="33"/>
      <c r="B12" s="34"/>
      <c r="C12" s="33"/>
      <c r="D12" s="28" t="s">
        <v>19</v>
      </c>
      <c r="E12" s="33"/>
      <c r="F12" s="26" t="s">
        <v>105</v>
      </c>
      <c r="G12" s="33"/>
      <c r="H12" s="33"/>
      <c r="I12" s="28" t="s">
        <v>21</v>
      </c>
      <c r="J12" s="59" t="str">
        <f>'Rekapitulácia stavby'!AN8</f>
        <v>1. 11. 2021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 x14ac:dyDescent="0.2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IF('Rekapitulácia stavby'!AN10="","",'Rekapitulácia stavby'!AN10)</f>
        <v>46430776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 x14ac:dyDescent="0.2">
      <c r="A15" s="33"/>
      <c r="B15" s="34"/>
      <c r="C15" s="33"/>
      <c r="D15" s="33"/>
      <c r="E15" s="26" t="str">
        <f>IF('Rekapitulácia stavby'!E11="","",'Rekapitulácia stavby'!E11)</f>
        <v>Mgr.Tímea Kovács</v>
      </c>
      <c r="F15" s="33"/>
      <c r="G15" s="33"/>
      <c r="H15" s="33"/>
      <c r="I15" s="28" t="s">
        <v>27</v>
      </c>
      <c r="J15" s="26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28" t="s">
        <v>27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24</v>
      </c>
      <c r="J20" s="26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tr">
        <f>IF('Rekapitulácia stavby'!E17="","",'Rekapitulácia stavby'!E17)</f>
        <v>Ing.Pavol Nagy</v>
      </c>
      <c r="F21" s="33"/>
      <c r="G21" s="33"/>
      <c r="H21" s="33"/>
      <c r="I21" s="28" t="s">
        <v>27</v>
      </c>
      <c r="J21" s="26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24</v>
      </c>
      <c r="J23" s="26" t="str">
        <f>IF('Rekapitulácia stavby'!AN19="","",'Rekapitulácia stavby'!AN19)</f>
        <v>43165346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 t="str">
        <f>IF('Rekapitulácia stavby'!E20="","",'Rekapitulácia stavby'!E20)</f>
        <v>Ing.Silvia Gujberová</v>
      </c>
      <c r="F24" s="33"/>
      <c r="G24" s="33"/>
      <c r="H24" s="33"/>
      <c r="I24" s="28" t="s">
        <v>27</v>
      </c>
      <c r="J24" s="26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36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8"/>
      <c r="B27" s="99"/>
      <c r="C27" s="98"/>
      <c r="D27" s="98"/>
      <c r="E27" s="262" t="s">
        <v>1</v>
      </c>
      <c r="F27" s="262"/>
      <c r="G27" s="262"/>
      <c r="H27" s="262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101" t="s">
        <v>37</v>
      </c>
      <c r="E30" s="33"/>
      <c r="F30" s="33"/>
      <c r="G30" s="33"/>
      <c r="H30" s="33"/>
      <c r="I30" s="33"/>
      <c r="J30" s="75">
        <f>ROUND(J123,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102" t="s">
        <v>41</v>
      </c>
      <c r="E33" s="39" t="s">
        <v>42</v>
      </c>
      <c r="F33" s="103">
        <f>ROUND((SUM(BE123:BE193)),  2)</f>
        <v>0</v>
      </c>
      <c r="G33" s="104"/>
      <c r="H33" s="104"/>
      <c r="I33" s="105">
        <v>0.2</v>
      </c>
      <c r="J33" s="103">
        <f>ROUND(((SUM(BE123:BE193))*I33),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39" t="s">
        <v>43</v>
      </c>
      <c r="F34" s="103">
        <f>ROUND((SUM(BF123:BF193)),  2)</f>
        <v>0</v>
      </c>
      <c r="G34" s="104"/>
      <c r="H34" s="104"/>
      <c r="I34" s="105">
        <v>0.2</v>
      </c>
      <c r="J34" s="103">
        <f>ROUND(((SUM(BF123:BF193))*I34),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44</v>
      </c>
      <c r="F35" s="106">
        <f>ROUND((SUM(BG123:BG193)),  2)</f>
        <v>0</v>
      </c>
      <c r="G35" s="33"/>
      <c r="H35" s="33"/>
      <c r="I35" s="107">
        <v>0.2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45</v>
      </c>
      <c r="F36" s="106">
        <f>ROUND((SUM(BH123:BH193)),  2)</f>
        <v>0</v>
      </c>
      <c r="G36" s="33"/>
      <c r="H36" s="33"/>
      <c r="I36" s="107">
        <v>0.2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39" t="s">
        <v>46</v>
      </c>
      <c r="F37" s="103">
        <f>ROUND((SUM(BI123:BI193)),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8"/>
      <c r="D39" s="109" t="s">
        <v>47</v>
      </c>
      <c r="E39" s="64"/>
      <c r="F39" s="64"/>
      <c r="G39" s="110" t="s">
        <v>48</v>
      </c>
      <c r="H39" s="111" t="s">
        <v>49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6"/>
      <c r="D50" s="47" t="s">
        <v>50</v>
      </c>
      <c r="E50" s="48"/>
      <c r="F50" s="48"/>
      <c r="G50" s="47" t="s">
        <v>51</v>
      </c>
      <c r="H50" s="48"/>
      <c r="I50" s="48"/>
      <c r="J50" s="48"/>
      <c r="K50" s="48"/>
      <c r="L50" s="46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9" t="s">
        <v>52</v>
      </c>
      <c r="E61" s="36"/>
      <c r="F61" s="114" t="s">
        <v>53</v>
      </c>
      <c r="G61" s="49" t="s">
        <v>1493</v>
      </c>
      <c r="H61" s="36"/>
      <c r="I61" s="36"/>
      <c r="J61" s="115" t="s">
        <v>53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7" t="s">
        <v>54</v>
      </c>
      <c r="E65" s="50"/>
      <c r="F65" s="50"/>
      <c r="G65" s="47" t="s">
        <v>55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9" t="s">
        <v>52</v>
      </c>
      <c r="E76" s="36"/>
      <c r="F76" s="114" t="s">
        <v>53</v>
      </c>
      <c r="G76" s="49" t="s">
        <v>52</v>
      </c>
      <c r="H76" s="36"/>
      <c r="I76" s="36"/>
      <c r="J76" s="115" t="s">
        <v>53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106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64" t="str">
        <f>E7</f>
        <v>Rekonštrukcia RD na budovu pre obchod a služby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103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42" t="str">
        <f>E9</f>
        <v>01 - Búracie práce</v>
      </c>
      <c r="F87" s="263"/>
      <c r="G87" s="263"/>
      <c r="H87" s="26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19</v>
      </c>
      <c r="D89" s="33"/>
      <c r="E89" s="33"/>
      <c r="F89" s="26" t="str">
        <f>F12</f>
        <v xml:space="preserve"> </v>
      </c>
      <c r="G89" s="33"/>
      <c r="H89" s="33"/>
      <c r="I89" s="28" t="s">
        <v>21</v>
      </c>
      <c r="J89" s="59" t="str">
        <f>IF(J12="","",J12)</f>
        <v>1. 11. 2021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 x14ac:dyDescent="0.2">
      <c r="A91" s="33"/>
      <c r="B91" s="34"/>
      <c r="C91" s="28" t="s">
        <v>23</v>
      </c>
      <c r="D91" s="33"/>
      <c r="E91" s="33"/>
      <c r="F91" s="26" t="str">
        <f>E15</f>
        <v>Mgr.Tímea Kovács</v>
      </c>
      <c r="G91" s="33"/>
      <c r="H91" s="33"/>
      <c r="I91" s="28" t="s">
        <v>30</v>
      </c>
      <c r="J91" s="31" t="str">
        <f>E21</f>
        <v>Ing.Pavol Nagy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Ing.Silvia Gujberová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6" t="s">
        <v>107</v>
      </c>
      <c r="D94" s="108"/>
      <c r="E94" s="108"/>
      <c r="F94" s="108"/>
      <c r="G94" s="108"/>
      <c r="H94" s="108"/>
      <c r="I94" s="108"/>
      <c r="J94" s="117" t="s">
        <v>108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8" t="s">
        <v>109</v>
      </c>
      <c r="D96" s="33"/>
      <c r="E96" s="33"/>
      <c r="F96" s="33"/>
      <c r="G96" s="33"/>
      <c r="H96" s="33"/>
      <c r="I96" s="33"/>
      <c r="J96" s="75">
        <f>J123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5" customHeight="1" x14ac:dyDescent="0.2">
      <c r="B97" s="119"/>
      <c r="D97" s="120" t="s">
        <v>111</v>
      </c>
      <c r="E97" s="121"/>
      <c r="F97" s="121"/>
      <c r="G97" s="121"/>
      <c r="H97" s="121"/>
      <c r="I97" s="121"/>
      <c r="J97" s="122">
        <f>J124</f>
        <v>0</v>
      </c>
      <c r="L97" s="119"/>
    </row>
    <row r="98" spans="1:31" s="10" customFormat="1" ht="19.899999999999999" customHeight="1" x14ac:dyDescent="0.2">
      <c r="B98" s="123"/>
      <c r="D98" s="124" t="s">
        <v>112</v>
      </c>
      <c r="E98" s="125"/>
      <c r="F98" s="125"/>
      <c r="G98" s="125"/>
      <c r="H98" s="125"/>
      <c r="I98" s="125"/>
      <c r="J98" s="126">
        <f>J125</f>
        <v>0</v>
      </c>
      <c r="L98" s="123"/>
    </row>
    <row r="99" spans="1:31" s="10" customFormat="1" ht="19.899999999999999" customHeight="1" x14ac:dyDescent="0.2">
      <c r="B99" s="123"/>
      <c r="D99" s="124" t="s">
        <v>113</v>
      </c>
      <c r="E99" s="125"/>
      <c r="F99" s="125"/>
      <c r="G99" s="125"/>
      <c r="H99" s="125"/>
      <c r="I99" s="125"/>
      <c r="J99" s="126">
        <f>J133</f>
        <v>0</v>
      </c>
      <c r="L99" s="123"/>
    </row>
    <row r="100" spans="1:31" s="9" customFormat="1" ht="24.95" customHeight="1" x14ac:dyDescent="0.2">
      <c r="B100" s="119"/>
      <c r="D100" s="120" t="s">
        <v>114</v>
      </c>
      <c r="E100" s="121"/>
      <c r="F100" s="121"/>
      <c r="G100" s="121"/>
      <c r="H100" s="121"/>
      <c r="I100" s="121"/>
      <c r="J100" s="122">
        <f>J161</f>
        <v>0</v>
      </c>
      <c r="L100" s="119"/>
    </row>
    <row r="101" spans="1:31" s="10" customFormat="1" ht="19.899999999999999" customHeight="1" x14ac:dyDescent="0.2">
      <c r="B101" s="123"/>
      <c r="D101" s="124" t="s">
        <v>115</v>
      </c>
      <c r="E101" s="125"/>
      <c r="F101" s="125"/>
      <c r="G101" s="125"/>
      <c r="H101" s="125"/>
      <c r="I101" s="125"/>
      <c r="J101" s="126">
        <f>J162</f>
        <v>0</v>
      </c>
      <c r="L101" s="123"/>
    </row>
    <row r="102" spans="1:31" s="10" customFormat="1" ht="19.899999999999999" customHeight="1" x14ac:dyDescent="0.2">
      <c r="B102" s="123"/>
      <c r="D102" s="124" t="s">
        <v>116</v>
      </c>
      <c r="E102" s="125"/>
      <c r="F102" s="125"/>
      <c r="G102" s="125"/>
      <c r="H102" s="125"/>
      <c r="I102" s="125"/>
      <c r="J102" s="126">
        <f>J180</f>
        <v>0</v>
      </c>
      <c r="L102" s="123"/>
    </row>
    <row r="103" spans="1:31" s="10" customFormat="1" ht="19.899999999999999" customHeight="1" x14ac:dyDescent="0.2">
      <c r="B103" s="123"/>
      <c r="D103" s="124" t="s">
        <v>117</v>
      </c>
      <c r="E103" s="125"/>
      <c r="F103" s="125"/>
      <c r="G103" s="125"/>
      <c r="H103" s="125"/>
      <c r="I103" s="125"/>
      <c r="J103" s="126">
        <f>J188</f>
        <v>0</v>
      </c>
      <c r="L103" s="123"/>
    </row>
    <row r="104" spans="1:31" s="2" customFormat="1" ht="21.75" customHeight="1" x14ac:dyDescent="0.2">
      <c r="A104" s="33"/>
      <c r="B104" s="34"/>
      <c r="C104" s="33"/>
      <c r="D104" s="33"/>
      <c r="E104" s="33"/>
      <c r="F104" s="33"/>
      <c r="G104" s="33"/>
      <c r="H104" s="33"/>
      <c r="I104" s="33"/>
      <c r="J104" s="33"/>
      <c r="K104" s="33"/>
      <c r="L104" s="46"/>
      <c r="S104" s="33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</row>
    <row r="105" spans="1:31" s="2" customFormat="1" ht="6.95" customHeight="1" x14ac:dyDescent="0.2">
      <c r="A105" s="33"/>
      <c r="B105" s="51"/>
      <c r="C105" s="52"/>
      <c r="D105" s="52"/>
      <c r="E105" s="52"/>
      <c r="F105" s="52"/>
      <c r="G105" s="52"/>
      <c r="H105" s="52"/>
      <c r="I105" s="52"/>
      <c r="J105" s="52"/>
      <c r="K105" s="52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9" spans="1:31" s="2" customFormat="1" ht="6.95" customHeight="1" x14ac:dyDescent="0.2">
      <c r="A109" s="33"/>
      <c r="B109" s="53"/>
      <c r="C109" s="54"/>
      <c r="D109" s="54"/>
      <c r="E109" s="54"/>
      <c r="F109" s="54"/>
      <c r="G109" s="54"/>
      <c r="H109" s="54"/>
      <c r="I109" s="54"/>
      <c r="J109" s="54"/>
      <c r="K109" s="54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24.95" customHeight="1" x14ac:dyDescent="0.2">
      <c r="A110" s="33"/>
      <c r="B110" s="34"/>
      <c r="C110" s="22" t="s">
        <v>118</v>
      </c>
      <c r="D110" s="33"/>
      <c r="E110" s="33"/>
      <c r="F110" s="33"/>
      <c r="G110" s="33"/>
      <c r="H110" s="33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6.95" customHeight="1" x14ac:dyDescent="0.2">
      <c r="A111" s="33"/>
      <c r="B111" s="34"/>
      <c r="C111" s="33"/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2" customHeight="1" x14ac:dyDescent="0.2">
      <c r="A112" s="33"/>
      <c r="B112" s="34"/>
      <c r="C112" s="28" t="s">
        <v>15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6.5" customHeight="1" x14ac:dyDescent="0.2">
      <c r="A113" s="33"/>
      <c r="B113" s="34"/>
      <c r="C113" s="33"/>
      <c r="D113" s="33"/>
      <c r="E113" s="264" t="str">
        <f>E7</f>
        <v>Rekonštrukcia RD na budovu pre obchod a služby</v>
      </c>
      <c r="F113" s="265"/>
      <c r="G113" s="265"/>
      <c r="H113" s="265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 x14ac:dyDescent="0.2">
      <c r="A114" s="33"/>
      <c r="B114" s="34"/>
      <c r="C114" s="28" t="s">
        <v>103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 x14ac:dyDescent="0.2">
      <c r="A115" s="33"/>
      <c r="B115" s="34"/>
      <c r="C115" s="33"/>
      <c r="D115" s="33"/>
      <c r="E115" s="242" t="str">
        <f>E9</f>
        <v>01 - Búracie práce</v>
      </c>
      <c r="F115" s="263"/>
      <c r="G115" s="263"/>
      <c r="H115" s="26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6.95" customHeight="1" x14ac:dyDescent="0.2">
      <c r="A116" s="33"/>
      <c r="B116" s="34"/>
      <c r="C116" s="33"/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2" customHeight="1" x14ac:dyDescent="0.2">
      <c r="A117" s="33"/>
      <c r="B117" s="34"/>
      <c r="C117" s="28" t="s">
        <v>19</v>
      </c>
      <c r="D117" s="33"/>
      <c r="E117" s="33"/>
      <c r="F117" s="26" t="str">
        <f>F12</f>
        <v xml:space="preserve"> </v>
      </c>
      <c r="G117" s="33"/>
      <c r="H117" s="33"/>
      <c r="I117" s="28" t="s">
        <v>21</v>
      </c>
      <c r="J117" s="59" t="str">
        <f>IF(J12="","",J12)</f>
        <v>1. 11. 2021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 x14ac:dyDescent="0.2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5.2" customHeight="1" x14ac:dyDescent="0.2">
      <c r="A119" s="33"/>
      <c r="B119" s="34"/>
      <c r="C119" s="28" t="s">
        <v>23</v>
      </c>
      <c r="D119" s="33"/>
      <c r="E119" s="33"/>
      <c r="F119" s="26" t="str">
        <f>E15</f>
        <v>Mgr.Tímea Kovács</v>
      </c>
      <c r="G119" s="33"/>
      <c r="H119" s="33"/>
      <c r="I119" s="28" t="s">
        <v>30</v>
      </c>
      <c r="J119" s="31" t="str">
        <f>E21</f>
        <v>Ing.Pavol Nagy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 x14ac:dyDescent="0.2">
      <c r="A120" s="33"/>
      <c r="B120" s="34"/>
      <c r="C120" s="28" t="s">
        <v>28</v>
      </c>
      <c r="D120" s="33"/>
      <c r="E120" s="33"/>
      <c r="F120" s="26" t="str">
        <f>IF(E18="","",E18)</f>
        <v>Vyplň údaj</v>
      </c>
      <c r="G120" s="33"/>
      <c r="H120" s="33"/>
      <c r="I120" s="28" t="s">
        <v>33</v>
      </c>
      <c r="J120" s="31" t="str">
        <f>E24</f>
        <v>Ing.Silvia Gujberová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0.35" customHeight="1" x14ac:dyDescent="0.2">
      <c r="A121" s="33"/>
      <c r="B121" s="34"/>
      <c r="C121" s="33"/>
      <c r="D121" s="33"/>
      <c r="E121" s="33"/>
      <c r="F121" s="33"/>
      <c r="G121" s="33"/>
      <c r="H121" s="33"/>
      <c r="I121" s="33"/>
      <c r="J121" s="33"/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11" customFormat="1" ht="29.25" customHeight="1" x14ac:dyDescent="0.2">
      <c r="A122" s="127"/>
      <c r="B122" s="128"/>
      <c r="C122" s="129" t="s">
        <v>119</v>
      </c>
      <c r="D122" s="130" t="s">
        <v>62</v>
      </c>
      <c r="E122" s="130" t="s">
        <v>58</v>
      </c>
      <c r="F122" s="130" t="s">
        <v>59</v>
      </c>
      <c r="G122" s="130" t="s">
        <v>120</v>
      </c>
      <c r="H122" s="130" t="s">
        <v>121</v>
      </c>
      <c r="I122" s="130" t="s">
        <v>122</v>
      </c>
      <c r="J122" s="131" t="s">
        <v>108</v>
      </c>
      <c r="K122" s="132" t="s">
        <v>123</v>
      </c>
      <c r="L122" s="133"/>
      <c r="M122" s="66" t="s">
        <v>1</v>
      </c>
      <c r="N122" s="67" t="s">
        <v>41</v>
      </c>
      <c r="O122" s="67" t="s">
        <v>124</v>
      </c>
      <c r="P122" s="67" t="s">
        <v>125</v>
      </c>
      <c r="Q122" s="67" t="s">
        <v>126</v>
      </c>
      <c r="R122" s="67" t="s">
        <v>127</v>
      </c>
      <c r="S122" s="67" t="s">
        <v>128</v>
      </c>
      <c r="T122" s="68" t="s">
        <v>129</v>
      </c>
      <c r="U122" s="127"/>
      <c r="V122" s="127"/>
      <c r="W122" s="127"/>
      <c r="X122" s="127"/>
      <c r="Y122" s="127"/>
      <c r="Z122" s="127"/>
      <c r="AA122" s="127"/>
      <c r="AB122" s="127"/>
      <c r="AC122" s="127"/>
      <c r="AD122" s="127"/>
      <c r="AE122" s="127"/>
    </row>
    <row r="123" spans="1:65" s="2" customFormat="1" ht="22.9" customHeight="1" x14ac:dyDescent="0.25">
      <c r="A123" s="33"/>
      <c r="B123" s="34"/>
      <c r="C123" s="73" t="s">
        <v>109</v>
      </c>
      <c r="D123" s="33"/>
      <c r="E123" s="33"/>
      <c r="F123" s="33"/>
      <c r="G123" s="33"/>
      <c r="H123" s="33"/>
      <c r="I123" s="33"/>
      <c r="J123" s="134">
        <f>BK123</f>
        <v>0</v>
      </c>
      <c r="K123" s="33"/>
      <c r="L123" s="34"/>
      <c r="M123" s="69"/>
      <c r="N123" s="60"/>
      <c r="O123" s="70"/>
      <c r="P123" s="135">
        <f>P124+P161</f>
        <v>0</v>
      </c>
      <c r="Q123" s="70"/>
      <c r="R123" s="135">
        <f>R124+R161</f>
        <v>0</v>
      </c>
      <c r="S123" s="70"/>
      <c r="T123" s="136">
        <f>T124+T161</f>
        <v>14.473694999999999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T123" s="18" t="s">
        <v>76</v>
      </c>
      <c r="AU123" s="18" t="s">
        <v>110</v>
      </c>
      <c r="BK123" s="137">
        <f>BK124+BK161</f>
        <v>0</v>
      </c>
    </row>
    <row r="124" spans="1:65" s="12" customFormat="1" ht="25.9" customHeight="1" x14ac:dyDescent="0.2">
      <c r="B124" s="138"/>
      <c r="D124" s="139" t="s">
        <v>76</v>
      </c>
      <c r="E124" s="140" t="s">
        <v>130</v>
      </c>
      <c r="F124" s="140" t="s">
        <v>131</v>
      </c>
      <c r="I124" s="141"/>
      <c r="J124" s="142">
        <f>BK124</f>
        <v>0</v>
      </c>
      <c r="L124" s="138"/>
      <c r="M124" s="143"/>
      <c r="N124" s="144"/>
      <c r="O124" s="144"/>
      <c r="P124" s="145">
        <f>P125+P133</f>
        <v>0</v>
      </c>
      <c r="Q124" s="144"/>
      <c r="R124" s="145">
        <f>R125+R133</f>
        <v>0</v>
      </c>
      <c r="S124" s="144"/>
      <c r="T124" s="146">
        <f>T125+T133</f>
        <v>12.035734999999999</v>
      </c>
      <c r="AR124" s="139" t="s">
        <v>85</v>
      </c>
      <c r="AT124" s="147" t="s">
        <v>76</v>
      </c>
      <c r="AU124" s="147" t="s">
        <v>77</v>
      </c>
      <c r="AY124" s="139" t="s">
        <v>132</v>
      </c>
      <c r="BK124" s="148">
        <f>BK125+BK133</f>
        <v>0</v>
      </c>
    </row>
    <row r="125" spans="1:65" s="12" customFormat="1" ht="22.9" customHeight="1" x14ac:dyDescent="0.2">
      <c r="B125" s="138"/>
      <c r="D125" s="139" t="s">
        <v>76</v>
      </c>
      <c r="E125" s="149" t="s">
        <v>85</v>
      </c>
      <c r="F125" s="149" t="s">
        <v>133</v>
      </c>
      <c r="I125" s="141"/>
      <c r="J125" s="150">
        <f>BK125</f>
        <v>0</v>
      </c>
      <c r="L125" s="138"/>
      <c r="M125" s="143"/>
      <c r="N125" s="144"/>
      <c r="O125" s="144"/>
      <c r="P125" s="145">
        <f>SUM(P126:P132)</f>
        <v>0</v>
      </c>
      <c r="Q125" s="144"/>
      <c r="R125" s="145">
        <f>SUM(R126:R132)</f>
        <v>0</v>
      </c>
      <c r="S125" s="144"/>
      <c r="T125" s="146">
        <f>SUM(T126:T132)</f>
        <v>0</v>
      </c>
      <c r="AR125" s="139" t="s">
        <v>85</v>
      </c>
      <c r="AT125" s="147" t="s">
        <v>76</v>
      </c>
      <c r="AU125" s="147" t="s">
        <v>85</v>
      </c>
      <c r="AY125" s="139" t="s">
        <v>132</v>
      </c>
      <c r="BK125" s="148">
        <f>SUM(BK126:BK132)</f>
        <v>0</v>
      </c>
    </row>
    <row r="126" spans="1:65" s="2" customFormat="1" ht="21.75" customHeight="1" x14ac:dyDescent="0.2">
      <c r="A126" s="33"/>
      <c r="B126" s="151"/>
      <c r="C126" s="152" t="s">
        <v>85</v>
      </c>
      <c r="D126" s="152" t="s">
        <v>134</v>
      </c>
      <c r="E126" s="153" t="s">
        <v>135</v>
      </c>
      <c r="F126" s="154" t="s">
        <v>136</v>
      </c>
      <c r="G126" s="155" t="s">
        <v>137</v>
      </c>
      <c r="H126" s="156">
        <v>2.3039999999999998</v>
      </c>
      <c r="I126" s="157"/>
      <c r="J126" s="158">
        <f>ROUND(I126*H126,2)</f>
        <v>0</v>
      </c>
      <c r="K126" s="159"/>
      <c r="L126" s="34"/>
      <c r="M126" s="160" t="s">
        <v>1</v>
      </c>
      <c r="N126" s="161" t="s">
        <v>43</v>
      </c>
      <c r="O126" s="62"/>
      <c r="P126" s="162">
        <f>O126*H126</f>
        <v>0</v>
      </c>
      <c r="Q126" s="162">
        <v>0</v>
      </c>
      <c r="R126" s="162">
        <f>Q126*H126</f>
        <v>0</v>
      </c>
      <c r="S126" s="162">
        <v>0</v>
      </c>
      <c r="T126" s="163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4" t="s">
        <v>138</v>
      </c>
      <c r="AT126" s="164" t="s">
        <v>134</v>
      </c>
      <c r="AU126" s="164" t="s">
        <v>139</v>
      </c>
      <c r="AY126" s="18" t="s">
        <v>132</v>
      </c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8" t="s">
        <v>139</v>
      </c>
      <c r="BK126" s="165">
        <f>ROUND(I126*H126,2)</f>
        <v>0</v>
      </c>
      <c r="BL126" s="18" t="s">
        <v>138</v>
      </c>
      <c r="BM126" s="164" t="s">
        <v>140</v>
      </c>
    </row>
    <row r="127" spans="1:65" s="13" customFormat="1" x14ac:dyDescent="0.2">
      <c r="B127" s="166"/>
      <c r="D127" s="167" t="s">
        <v>141</v>
      </c>
      <c r="E127" s="168" t="s">
        <v>1</v>
      </c>
      <c r="F127" s="169" t="s">
        <v>142</v>
      </c>
      <c r="H127" s="168" t="s">
        <v>1</v>
      </c>
      <c r="I127" s="170"/>
      <c r="L127" s="166"/>
      <c r="M127" s="171"/>
      <c r="N127" s="172"/>
      <c r="O127" s="172"/>
      <c r="P127" s="172"/>
      <c r="Q127" s="172"/>
      <c r="R127" s="172"/>
      <c r="S127" s="172"/>
      <c r="T127" s="173"/>
      <c r="AT127" s="168" t="s">
        <v>141</v>
      </c>
      <c r="AU127" s="168" t="s">
        <v>139</v>
      </c>
      <c r="AV127" s="13" t="s">
        <v>85</v>
      </c>
      <c r="AW127" s="13" t="s">
        <v>32</v>
      </c>
      <c r="AX127" s="13" t="s">
        <v>77</v>
      </c>
      <c r="AY127" s="168" t="s">
        <v>132</v>
      </c>
    </row>
    <row r="128" spans="1:65" s="14" customFormat="1" x14ac:dyDescent="0.2">
      <c r="B128" s="174"/>
      <c r="D128" s="167" t="s">
        <v>141</v>
      </c>
      <c r="E128" s="175" t="s">
        <v>1</v>
      </c>
      <c r="F128" s="176" t="s">
        <v>143</v>
      </c>
      <c r="H128" s="177">
        <v>2.3039999999999998</v>
      </c>
      <c r="I128" s="178"/>
      <c r="L128" s="174"/>
      <c r="M128" s="179"/>
      <c r="N128" s="180"/>
      <c r="O128" s="180"/>
      <c r="P128" s="180"/>
      <c r="Q128" s="180"/>
      <c r="R128" s="180"/>
      <c r="S128" s="180"/>
      <c r="T128" s="181"/>
      <c r="AT128" s="175" t="s">
        <v>141</v>
      </c>
      <c r="AU128" s="175" t="s">
        <v>139</v>
      </c>
      <c r="AV128" s="14" t="s">
        <v>139</v>
      </c>
      <c r="AW128" s="14" t="s">
        <v>32</v>
      </c>
      <c r="AX128" s="14" t="s">
        <v>85</v>
      </c>
      <c r="AY128" s="175" t="s">
        <v>132</v>
      </c>
    </row>
    <row r="129" spans="1:65" s="2" customFormat="1" ht="37.9" customHeight="1" x14ac:dyDescent="0.2">
      <c r="A129" s="33"/>
      <c r="B129" s="151"/>
      <c r="C129" s="152" t="s">
        <v>139</v>
      </c>
      <c r="D129" s="152" t="s">
        <v>134</v>
      </c>
      <c r="E129" s="153" t="s">
        <v>144</v>
      </c>
      <c r="F129" s="154" t="s">
        <v>145</v>
      </c>
      <c r="G129" s="155" t="s">
        <v>137</v>
      </c>
      <c r="H129" s="156">
        <v>2.3039999999999998</v>
      </c>
      <c r="I129" s="157"/>
      <c r="J129" s="158">
        <f>ROUND(I129*H129,2)</f>
        <v>0</v>
      </c>
      <c r="K129" s="159"/>
      <c r="L129" s="34"/>
      <c r="M129" s="160" t="s">
        <v>1</v>
      </c>
      <c r="N129" s="161" t="s">
        <v>43</v>
      </c>
      <c r="O129" s="62"/>
      <c r="P129" s="162">
        <f>O129*H129</f>
        <v>0</v>
      </c>
      <c r="Q129" s="162">
        <v>0</v>
      </c>
      <c r="R129" s="162">
        <f>Q129*H129</f>
        <v>0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138</v>
      </c>
      <c r="AT129" s="164" t="s">
        <v>134</v>
      </c>
      <c r="AU129" s="164" t="s">
        <v>139</v>
      </c>
      <c r="AY129" s="18" t="s">
        <v>132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139</v>
      </c>
      <c r="BK129" s="165">
        <f>ROUND(I129*H129,2)</f>
        <v>0</v>
      </c>
      <c r="BL129" s="18" t="s">
        <v>138</v>
      </c>
      <c r="BM129" s="164" t="s">
        <v>146</v>
      </c>
    </row>
    <row r="130" spans="1:65" s="2" customFormat="1" ht="24.2" customHeight="1" x14ac:dyDescent="0.2">
      <c r="A130" s="33"/>
      <c r="B130" s="151"/>
      <c r="C130" s="152" t="s">
        <v>147</v>
      </c>
      <c r="D130" s="152" t="s">
        <v>134</v>
      </c>
      <c r="E130" s="153" t="s">
        <v>148</v>
      </c>
      <c r="F130" s="154" t="s">
        <v>149</v>
      </c>
      <c r="G130" s="155" t="s">
        <v>137</v>
      </c>
      <c r="H130" s="156">
        <v>2.3039999999999998</v>
      </c>
      <c r="I130" s="157"/>
      <c r="J130" s="158">
        <f>ROUND(I130*H130,2)</f>
        <v>0</v>
      </c>
      <c r="K130" s="159"/>
      <c r="L130" s="34"/>
      <c r="M130" s="160" t="s">
        <v>1</v>
      </c>
      <c r="N130" s="161" t="s">
        <v>43</v>
      </c>
      <c r="O130" s="62"/>
      <c r="P130" s="162">
        <f>O130*H130</f>
        <v>0</v>
      </c>
      <c r="Q130" s="162">
        <v>0</v>
      </c>
      <c r="R130" s="162">
        <f>Q130*H130</f>
        <v>0</v>
      </c>
      <c r="S130" s="162">
        <v>0</v>
      </c>
      <c r="T130" s="163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138</v>
      </c>
      <c r="AT130" s="164" t="s">
        <v>134</v>
      </c>
      <c r="AU130" s="164" t="s">
        <v>139</v>
      </c>
      <c r="AY130" s="18" t="s">
        <v>132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139</v>
      </c>
      <c r="BK130" s="165">
        <f>ROUND(I130*H130,2)</f>
        <v>0</v>
      </c>
      <c r="BL130" s="18" t="s">
        <v>138</v>
      </c>
      <c r="BM130" s="164" t="s">
        <v>150</v>
      </c>
    </row>
    <row r="131" spans="1:65" s="14" customFormat="1" x14ac:dyDescent="0.2">
      <c r="B131" s="174"/>
      <c r="D131" s="167" t="s">
        <v>141</v>
      </c>
      <c r="E131" s="175" t="s">
        <v>1</v>
      </c>
      <c r="F131" s="176" t="s">
        <v>151</v>
      </c>
      <c r="H131" s="177">
        <v>2.3039999999999998</v>
      </c>
      <c r="I131" s="178"/>
      <c r="L131" s="174"/>
      <c r="M131" s="179"/>
      <c r="N131" s="180"/>
      <c r="O131" s="180"/>
      <c r="P131" s="180"/>
      <c r="Q131" s="180"/>
      <c r="R131" s="180"/>
      <c r="S131" s="180"/>
      <c r="T131" s="181"/>
      <c r="AT131" s="175" t="s">
        <v>141</v>
      </c>
      <c r="AU131" s="175" t="s">
        <v>139</v>
      </c>
      <c r="AV131" s="14" t="s">
        <v>139</v>
      </c>
      <c r="AW131" s="14" t="s">
        <v>32</v>
      </c>
      <c r="AX131" s="14" t="s">
        <v>85</v>
      </c>
      <c r="AY131" s="175" t="s">
        <v>132</v>
      </c>
    </row>
    <row r="132" spans="1:65" s="2" customFormat="1" ht="24.2" customHeight="1" x14ac:dyDescent="0.2">
      <c r="A132" s="33"/>
      <c r="B132" s="151"/>
      <c r="C132" s="152" t="s">
        <v>138</v>
      </c>
      <c r="D132" s="152" t="s">
        <v>134</v>
      </c>
      <c r="E132" s="153" t="s">
        <v>152</v>
      </c>
      <c r="F132" s="154" t="s">
        <v>153</v>
      </c>
      <c r="G132" s="155" t="s">
        <v>137</v>
      </c>
      <c r="H132" s="156">
        <v>2.3039999999999998</v>
      </c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43</v>
      </c>
      <c r="O132" s="62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138</v>
      </c>
      <c r="AT132" s="164" t="s">
        <v>134</v>
      </c>
      <c r="AU132" s="164" t="s">
        <v>139</v>
      </c>
      <c r="AY132" s="18" t="s">
        <v>132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139</v>
      </c>
      <c r="BK132" s="165">
        <f>ROUND(I132*H132,2)</f>
        <v>0</v>
      </c>
      <c r="BL132" s="18" t="s">
        <v>138</v>
      </c>
      <c r="BM132" s="164" t="s">
        <v>154</v>
      </c>
    </row>
    <row r="133" spans="1:65" s="12" customFormat="1" ht="22.9" customHeight="1" x14ac:dyDescent="0.2">
      <c r="B133" s="138"/>
      <c r="D133" s="139" t="s">
        <v>76</v>
      </c>
      <c r="E133" s="149" t="s">
        <v>155</v>
      </c>
      <c r="F133" s="149" t="s">
        <v>156</v>
      </c>
      <c r="I133" s="141"/>
      <c r="J133" s="150">
        <f>BK133</f>
        <v>0</v>
      </c>
      <c r="L133" s="138"/>
      <c r="M133" s="143"/>
      <c r="N133" s="144"/>
      <c r="O133" s="144"/>
      <c r="P133" s="145">
        <f>SUM(P134:P160)</f>
        <v>0</v>
      </c>
      <c r="Q133" s="144"/>
      <c r="R133" s="145">
        <f>SUM(R134:R160)</f>
        <v>0</v>
      </c>
      <c r="S133" s="144"/>
      <c r="T133" s="146">
        <f>SUM(T134:T160)</f>
        <v>12.035734999999999</v>
      </c>
      <c r="AR133" s="139" t="s">
        <v>85</v>
      </c>
      <c r="AT133" s="147" t="s">
        <v>76</v>
      </c>
      <c r="AU133" s="147" t="s">
        <v>85</v>
      </c>
      <c r="AY133" s="139" t="s">
        <v>132</v>
      </c>
      <c r="BK133" s="148">
        <f>SUM(BK134:BK160)</f>
        <v>0</v>
      </c>
    </row>
    <row r="134" spans="1:65" s="2" customFormat="1" ht="37.9" customHeight="1" x14ac:dyDescent="0.2">
      <c r="A134" s="33"/>
      <c r="B134" s="151"/>
      <c r="C134" s="152" t="s">
        <v>157</v>
      </c>
      <c r="D134" s="152" t="s">
        <v>134</v>
      </c>
      <c r="E134" s="153" t="s">
        <v>158</v>
      </c>
      <c r="F134" s="154" t="s">
        <v>159</v>
      </c>
      <c r="G134" s="155" t="s">
        <v>137</v>
      </c>
      <c r="H134" s="156">
        <v>1.323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43</v>
      </c>
      <c r="O134" s="62"/>
      <c r="P134" s="162">
        <f>O134*H134</f>
        <v>0</v>
      </c>
      <c r="Q134" s="162">
        <v>0</v>
      </c>
      <c r="R134" s="162">
        <f>Q134*H134</f>
        <v>0</v>
      </c>
      <c r="S134" s="162">
        <v>2.2000000000000002</v>
      </c>
      <c r="T134" s="163">
        <f>S134*H134</f>
        <v>2.9106000000000001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138</v>
      </c>
      <c r="AT134" s="164" t="s">
        <v>134</v>
      </c>
      <c r="AU134" s="164" t="s">
        <v>139</v>
      </c>
      <c r="AY134" s="18" t="s">
        <v>132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139</v>
      </c>
      <c r="BK134" s="165">
        <f>ROUND(I134*H134,2)</f>
        <v>0</v>
      </c>
      <c r="BL134" s="18" t="s">
        <v>138</v>
      </c>
      <c r="BM134" s="164" t="s">
        <v>160</v>
      </c>
    </row>
    <row r="135" spans="1:65" s="13" customFormat="1" x14ac:dyDescent="0.2">
      <c r="B135" s="166"/>
      <c r="D135" s="167" t="s">
        <v>141</v>
      </c>
      <c r="E135" s="168" t="s">
        <v>1</v>
      </c>
      <c r="F135" s="169" t="s">
        <v>161</v>
      </c>
      <c r="H135" s="168" t="s">
        <v>1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68" t="s">
        <v>141</v>
      </c>
      <c r="AU135" s="168" t="s">
        <v>139</v>
      </c>
      <c r="AV135" s="13" t="s">
        <v>85</v>
      </c>
      <c r="AW135" s="13" t="s">
        <v>32</v>
      </c>
      <c r="AX135" s="13" t="s">
        <v>77</v>
      </c>
      <c r="AY135" s="168" t="s">
        <v>132</v>
      </c>
    </row>
    <row r="136" spans="1:65" s="14" customFormat="1" x14ac:dyDescent="0.2">
      <c r="B136" s="174"/>
      <c r="D136" s="167" t="s">
        <v>141</v>
      </c>
      <c r="E136" s="175" t="s">
        <v>1</v>
      </c>
      <c r="F136" s="176" t="s">
        <v>162</v>
      </c>
      <c r="H136" s="177">
        <v>1.323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141</v>
      </c>
      <c r="AU136" s="175" t="s">
        <v>139</v>
      </c>
      <c r="AV136" s="14" t="s">
        <v>139</v>
      </c>
      <c r="AW136" s="14" t="s">
        <v>32</v>
      </c>
      <c r="AX136" s="14" t="s">
        <v>85</v>
      </c>
      <c r="AY136" s="175" t="s">
        <v>132</v>
      </c>
    </row>
    <row r="137" spans="1:65" s="2" customFormat="1" ht="44.25" customHeight="1" x14ac:dyDescent="0.2">
      <c r="A137" s="33"/>
      <c r="B137" s="151"/>
      <c r="C137" s="152" t="s">
        <v>163</v>
      </c>
      <c r="D137" s="152" t="s">
        <v>134</v>
      </c>
      <c r="E137" s="153" t="s">
        <v>164</v>
      </c>
      <c r="F137" s="154" t="s">
        <v>165</v>
      </c>
      <c r="G137" s="155" t="s">
        <v>137</v>
      </c>
      <c r="H137" s="156">
        <v>4.5190000000000001</v>
      </c>
      <c r="I137" s="157"/>
      <c r="J137" s="158">
        <f>ROUND(I137*H137,2)</f>
        <v>0</v>
      </c>
      <c r="K137" s="159"/>
      <c r="L137" s="34"/>
      <c r="M137" s="160" t="s">
        <v>1</v>
      </c>
      <c r="N137" s="161" t="s">
        <v>43</v>
      </c>
      <c r="O137" s="62"/>
      <c r="P137" s="162">
        <f>O137*H137</f>
        <v>0</v>
      </c>
      <c r="Q137" s="162">
        <v>0</v>
      </c>
      <c r="R137" s="162">
        <f>Q137*H137</f>
        <v>0</v>
      </c>
      <c r="S137" s="162">
        <v>1.905</v>
      </c>
      <c r="T137" s="163">
        <f>S137*H137</f>
        <v>8.6086950000000009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138</v>
      </c>
      <c r="AT137" s="164" t="s">
        <v>134</v>
      </c>
      <c r="AU137" s="164" t="s">
        <v>139</v>
      </c>
      <c r="AY137" s="18" t="s">
        <v>132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8" t="s">
        <v>139</v>
      </c>
      <c r="BK137" s="165">
        <f>ROUND(I137*H137,2)</f>
        <v>0</v>
      </c>
      <c r="BL137" s="18" t="s">
        <v>138</v>
      </c>
      <c r="BM137" s="164" t="s">
        <v>166</v>
      </c>
    </row>
    <row r="138" spans="1:65" s="13" customFormat="1" x14ac:dyDescent="0.2">
      <c r="B138" s="166"/>
      <c r="D138" s="167" t="s">
        <v>141</v>
      </c>
      <c r="E138" s="168" t="s">
        <v>1</v>
      </c>
      <c r="F138" s="169" t="s">
        <v>167</v>
      </c>
      <c r="H138" s="168" t="s">
        <v>1</v>
      </c>
      <c r="I138" s="170"/>
      <c r="L138" s="166"/>
      <c r="M138" s="171"/>
      <c r="N138" s="172"/>
      <c r="O138" s="172"/>
      <c r="P138" s="172"/>
      <c r="Q138" s="172"/>
      <c r="R138" s="172"/>
      <c r="S138" s="172"/>
      <c r="T138" s="173"/>
      <c r="AT138" s="168" t="s">
        <v>141</v>
      </c>
      <c r="AU138" s="168" t="s">
        <v>139</v>
      </c>
      <c r="AV138" s="13" t="s">
        <v>85</v>
      </c>
      <c r="AW138" s="13" t="s">
        <v>32</v>
      </c>
      <c r="AX138" s="13" t="s">
        <v>77</v>
      </c>
      <c r="AY138" s="168" t="s">
        <v>132</v>
      </c>
    </row>
    <row r="139" spans="1:65" s="14" customFormat="1" x14ac:dyDescent="0.2">
      <c r="B139" s="174"/>
      <c r="D139" s="167" t="s">
        <v>141</v>
      </c>
      <c r="E139" s="175" t="s">
        <v>1</v>
      </c>
      <c r="F139" s="176" t="s">
        <v>168</v>
      </c>
      <c r="H139" s="177">
        <v>6.1379999999999999</v>
      </c>
      <c r="I139" s="178"/>
      <c r="L139" s="174"/>
      <c r="M139" s="179"/>
      <c r="N139" s="180"/>
      <c r="O139" s="180"/>
      <c r="P139" s="180"/>
      <c r="Q139" s="180"/>
      <c r="R139" s="180"/>
      <c r="S139" s="180"/>
      <c r="T139" s="181"/>
      <c r="AT139" s="175" t="s">
        <v>141</v>
      </c>
      <c r="AU139" s="175" t="s">
        <v>139</v>
      </c>
      <c r="AV139" s="14" t="s">
        <v>139</v>
      </c>
      <c r="AW139" s="14" t="s">
        <v>32</v>
      </c>
      <c r="AX139" s="14" t="s">
        <v>77</v>
      </c>
      <c r="AY139" s="175" t="s">
        <v>132</v>
      </c>
    </row>
    <row r="140" spans="1:65" s="13" customFormat="1" x14ac:dyDescent="0.2">
      <c r="B140" s="166"/>
      <c r="D140" s="167" t="s">
        <v>141</v>
      </c>
      <c r="E140" s="168" t="s">
        <v>1</v>
      </c>
      <c r="F140" s="169" t="s">
        <v>169</v>
      </c>
      <c r="H140" s="168" t="s">
        <v>1</v>
      </c>
      <c r="I140" s="170"/>
      <c r="L140" s="166"/>
      <c r="M140" s="171"/>
      <c r="N140" s="172"/>
      <c r="O140" s="172"/>
      <c r="P140" s="172"/>
      <c r="Q140" s="172"/>
      <c r="R140" s="172"/>
      <c r="S140" s="172"/>
      <c r="T140" s="173"/>
      <c r="AT140" s="168" t="s">
        <v>141</v>
      </c>
      <c r="AU140" s="168" t="s">
        <v>139</v>
      </c>
      <c r="AV140" s="13" t="s">
        <v>85</v>
      </c>
      <c r="AW140" s="13" t="s">
        <v>32</v>
      </c>
      <c r="AX140" s="13" t="s">
        <v>77</v>
      </c>
      <c r="AY140" s="168" t="s">
        <v>132</v>
      </c>
    </row>
    <row r="141" spans="1:65" s="14" customFormat="1" x14ac:dyDescent="0.2">
      <c r="B141" s="174"/>
      <c r="D141" s="167" t="s">
        <v>141</v>
      </c>
      <c r="E141" s="175" t="s">
        <v>1</v>
      </c>
      <c r="F141" s="176" t="s">
        <v>170</v>
      </c>
      <c r="H141" s="177">
        <v>-1.079</v>
      </c>
      <c r="I141" s="178"/>
      <c r="L141" s="174"/>
      <c r="M141" s="179"/>
      <c r="N141" s="180"/>
      <c r="O141" s="180"/>
      <c r="P141" s="180"/>
      <c r="Q141" s="180"/>
      <c r="R141" s="180"/>
      <c r="S141" s="180"/>
      <c r="T141" s="181"/>
      <c r="AT141" s="175" t="s">
        <v>141</v>
      </c>
      <c r="AU141" s="175" t="s">
        <v>139</v>
      </c>
      <c r="AV141" s="14" t="s">
        <v>139</v>
      </c>
      <c r="AW141" s="14" t="s">
        <v>32</v>
      </c>
      <c r="AX141" s="14" t="s">
        <v>77</v>
      </c>
      <c r="AY141" s="175" t="s">
        <v>132</v>
      </c>
    </row>
    <row r="142" spans="1:65" s="14" customFormat="1" x14ac:dyDescent="0.2">
      <c r="B142" s="174"/>
      <c r="D142" s="167" t="s">
        <v>141</v>
      </c>
      <c r="E142" s="175" t="s">
        <v>1</v>
      </c>
      <c r="F142" s="176" t="s">
        <v>171</v>
      </c>
      <c r="H142" s="177">
        <v>-0.54</v>
      </c>
      <c r="I142" s="178"/>
      <c r="L142" s="174"/>
      <c r="M142" s="179"/>
      <c r="N142" s="180"/>
      <c r="O142" s="180"/>
      <c r="P142" s="180"/>
      <c r="Q142" s="180"/>
      <c r="R142" s="180"/>
      <c r="S142" s="180"/>
      <c r="T142" s="181"/>
      <c r="AT142" s="175" t="s">
        <v>141</v>
      </c>
      <c r="AU142" s="175" t="s">
        <v>139</v>
      </c>
      <c r="AV142" s="14" t="s">
        <v>139</v>
      </c>
      <c r="AW142" s="14" t="s">
        <v>32</v>
      </c>
      <c r="AX142" s="14" t="s">
        <v>77</v>
      </c>
      <c r="AY142" s="175" t="s">
        <v>132</v>
      </c>
    </row>
    <row r="143" spans="1:65" s="15" customFormat="1" x14ac:dyDescent="0.2">
      <c r="B143" s="182"/>
      <c r="D143" s="167" t="s">
        <v>141</v>
      </c>
      <c r="E143" s="183" t="s">
        <v>1</v>
      </c>
      <c r="F143" s="184" t="s">
        <v>172</v>
      </c>
      <c r="H143" s="185">
        <v>4.5190000000000001</v>
      </c>
      <c r="I143" s="186"/>
      <c r="L143" s="182"/>
      <c r="M143" s="187"/>
      <c r="N143" s="188"/>
      <c r="O143" s="188"/>
      <c r="P143" s="188"/>
      <c r="Q143" s="188"/>
      <c r="R143" s="188"/>
      <c r="S143" s="188"/>
      <c r="T143" s="189"/>
      <c r="AT143" s="183" t="s">
        <v>141</v>
      </c>
      <c r="AU143" s="183" t="s">
        <v>139</v>
      </c>
      <c r="AV143" s="15" t="s">
        <v>138</v>
      </c>
      <c r="AW143" s="15" t="s">
        <v>32</v>
      </c>
      <c r="AX143" s="15" t="s">
        <v>85</v>
      </c>
      <c r="AY143" s="183" t="s">
        <v>132</v>
      </c>
    </row>
    <row r="144" spans="1:65" s="2" customFormat="1" ht="21.75" customHeight="1" x14ac:dyDescent="0.2">
      <c r="A144" s="33"/>
      <c r="B144" s="151"/>
      <c r="C144" s="152" t="s">
        <v>173</v>
      </c>
      <c r="D144" s="152" t="s">
        <v>134</v>
      </c>
      <c r="E144" s="153" t="s">
        <v>174</v>
      </c>
      <c r="F144" s="154" t="s">
        <v>175</v>
      </c>
      <c r="G144" s="155" t="s">
        <v>176</v>
      </c>
      <c r="H144" s="156">
        <v>12.64</v>
      </c>
      <c r="I144" s="157"/>
      <c r="J144" s="158">
        <f>ROUND(I144*H144,2)</f>
        <v>0</v>
      </c>
      <c r="K144" s="159"/>
      <c r="L144" s="34"/>
      <c r="M144" s="160" t="s">
        <v>1</v>
      </c>
      <c r="N144" s="161" t="s">
        <v>43</v>
      </c>
      <c r="O144" s="62"/>
      <c r="P144" s="162">
        <f>O144*H144</f>
        <v>0</v>
      </c>
      <c r="Q144" s="162">
        <v>0</v>
      </c>
      <c r="R144" s="162">
        <f>Q144*H144</f>
        <v>0</v>
      </c>
      <c r="S144" s="162">
        <v>8.0000000000000002E-3</v>
      </c>
      <c r="T144" s="163">
        <f>S144*H144</f>
        <v>0.10112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138</v>
      </c>
      <c r="AT144" s="164" t="s">
        <v>134</v>
      </c>
      <c r="AU144" s="164" t="s">
        <v>139</v>
      </c>
      <c r="AY144" s="18" t="s">
        <v>132</v>
      </c>
      <c r="BE144" s="165">
        <f>IF(N144="základná",J144,0)</f>
        <v>0</v>
      </c>
      <c r="BF144" s="165">
        <f>IF(N144="znížená",J144,0)</f>
        <v>0</v>
      </c>
      <c r="BG144" s="165">
        <f>IF(N144="zákl. prenesená",J144,0)</f>
        <v>0</v>
      </c>
      <c r="BH144" s="165">
        <f>IF(N144="zníž. prenesená",J144,0)</f>
        <v>0</v>
      </c>
      <c r="BI144" s="165">
        <f>IF(N144="nulová",J144,0)</f>
        <v>0</v>
      </c>
      <c r="BJ144" s="18" t="s">
        <v>139</v>
      </c>
      <c r="BK144" s="165">
        <f>ROUND(I144*H144,2)</f>
        <v>0</v>
      </c>
      <c r="BL144" s="18" t="s">
        <v>138</v>
      </c>
      <c r="BM144" s="164" t="s">
        <v>177</v>
      </c>
    </row>
    <row r="145" spans="1:65" s="13" customFormat="1" x14ac:dyDescent="0.2">
      <c r="B145" s="166"/>
      <c r="D145" s="167" t="s">
        <v>141</v>
      </c>
      <c r="E145" s="168" t="s">
        <v>1</v>
      </c>
      <c r="F145" s="169" t="s">
        <v>178</v>
      </c>
      <c r="H145" s="168" t="s">
        <v>1</v>
      </c>
      <c r="I145" s="170"/>
      <c r="L145" s="166"/>
      <c r="M145" s="171"/>
      <c r="N145" s="172"/>
      <c r="O145" s="172"/>
      <c r="P145" s="172"/>
      <c r="Q145" s="172"/>
      <c r="R145" s="172"/>
      <c r="S145" s="172"/>
      <c r="T145" s="173"/>
      <c r="AT145" s="168" t="s">
        <v>141</v>
      </c>
      <c r="AU145" s="168" t="s">
        <v>139</v>
      </c>
      <c r="AV145" s="13" t="s">
        <v>85</v>
      </c>
      <c r="AW145" s="13" t="s">
        <v>32</v>
      </c>
      <c r="AX145" s="13" t="s">
        <v>77</v>
      </c>
      <c r="AY145" s="168" t="s">
        <v>132</v>
      </c>
    </row>
    <row r="146" spans="1:65" s="14" customFormat="1" x14ac:dyDescent="0.2">
      <c r="B146" s="174"/>
      <c r="D146" s="167" t="s">
        <v>141</v>
      </c>
      <c r="E146" s="175" t="s">
        <v>1</v>
      </c>
      <c r="F146" s="176" t="s">
        <v>179</v>
      </c>
      <c r="H146" s="177">
        <v>12.64</v>
      </c>
      <c r="I146" s="178"/>
      <c r="L146" s="174"/>
      <c r="M146" s="179"/>
      <c r="N146" s="180"/>
      <c r="O146" s="180"/>
      <c r="P146" s="180"/>
      <c r="Q146" s="180"/>
      <c r="R146" s="180"/>
      <c r="S146" s="180"/>
      <c r="T146" s="181"/>
      <c r="AT146" s="175" t="s">
        <v>141</v>
      </c>
      <c r="AU146" s="175" t="s">
        <v>139</v>
      </c>
      <c r="AV146" s="14" t="s">
        <v>139</v>
      </c>
      <c r="AW146" s="14" t="s">
        <v>32</v>
      </c>
      <c r="AX146" s="14" t="s">
        <v>77</v>
      </c>
      <c r="AY146" s="175" t="s">
        <v>132</v>
      </c>
    </row>
    <row r="147" spans="1:65" s="15" customFormat="1" x14ac:dyDescent="0.2">
      <c r="B147" s="182"/>
      <c r="D147" s="167" t="s">
        <v>141</v>
      </c>
      <c r="E147" s="183" t="s">
        <v>1</v>
      </c>
      <c r="F147" s="184" t="s">
        <v>180</v>
      </c>
      <c r="H147" s="185">
        <v>12.64</v>
      </c>
      <c r="I147" s="186"/>
      <c r="L147" s="182"/>
      <c r="M147" s="187"/>
      <c r="N147" s="188"/>
      <c r="O147" s="188"/>
      <c r="P147" s="188"/>
      <c r="Q147" s="188"/>
      <c r="R147" s="188"/>
      <c r="S147" s="188"/>
      <c r="T147" s="189"/>
      <c r="AT147" s="183" t="s">
        <v>141</v>
      </c>
      <c r="AU147" s="183" t="s">
        <v>139</v>
      </c>
      <c r="AV147" s="15" t="s">
        <v>138</v>
      </c>
      <c r="AW147" s="15" t="s">
        <v>32</v>
      </c>
      <c r="AX147" s="15" t="s">
        <v>85</v>
      </c>
      <c r="AY147" s="183" t="s">
        <v>132</v>
      </c>
    </row>
    <row r="148" spans="1:65" s="2" customFormat="1" ht="24.2" customHeight="1" x14ac:dyDescent="0.2">
      <c r="A148" s="33"/>
      <c r="B148" s="151"/>
      <c r="C148" s="152" t="s">
        <v>181</v>
      </c>
      <c r="D148" s="152" t="s">
        <v>134</v>
      </c>
      <c r="E148" s="153" t="s">
        <v>182</v>
      </c>
      <c r="F148" s="154" t="s">
        <v>183</v>
      </c>
      <c r="G148" s="155" t="s">
        <v>176</v>
      </c>
      <c r="H148" s="156">
        <v>6</v>
      </c>
      <c r="I148" s="157"/>
      <c r="J148" s="158">
        <f>ROUND(I148*H148,2)</f>
        <v>0</v>
      </c>
      <c r="K148" s="159"/>
      <c r="L148" s="34"/>
      <c r="M148" s="160" t="s">
        <v>1</v>
      </c>
      <c r="N148" s="161" t="s">
        <v>43</v>
      </c>
      <c r="O148" s="62"/>
      <c r="P148" s="162">
        <f>O148*H148</f>
        <v>0</v>
      </c>
      <c r="Q148" s="162">
        <v>0</v>
      </c>
      <c r="R148" s="162">
        <f>Q148*H148</f>
        <v>0</v>
      </c>
      <c r="S148" s="162">
        <v>1.2E-2</v>
      </c>
      <c r="T148" s="163">
        <f>S148*H148</f>
        <v>7.2000000000000008E-2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138</v>
      </c>
      <c r="AT148" s="164" t="s">
        <v>134</v>
      </c>
      <c r="AU148" s="164" t="s">
        <v>139</v>
      </c>
      <c r="AY148" s="18" t="s">
        <v>132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8" t="s">
        <v>139</v>
      </c>
      <c r="BK148" s="165">
        <f>ROUND(I148*H148,2)</f>
        <v>0</v>
      </c>
      <c r="BL148" s="18" t="s">
        <v>138</v>
      </c>
      <c r="BM148" s="164" t="s">
        <v>184</v>
      </c>
    </row>
    <row r="149" spans="1:65" s="14" customFormat="1" x14ac:dyDescent="0.2">
      <c r="B149" s="174"/>
      <c r="D149" s="167" t="s">
        <v>141</v>
      </c>
      <c r="E149" s="175" t="s">
        <v>1</v>
      </c>
      <c r="F149" s="176" t="s">
        <v>185</v>
      </c>
      <c r="H149" s="177">
        <v>6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141</v>
      </c>
      <c r="AU149" s="175" t="s">
        <v>139</v>
      </c>
      <c r="AV149" s="14" t="s">
        <v>139</v>
      </c>
      <c r="AW149" s="14" t="s">
        <v>32</v>
      </c>
      <c r="AX149" s="14" t="s">
        <v>85</v>
      </c>
      <c r="AY149" s="175" t="s">
        <v>132</v>
      </c>
    </row>
    <row r="150" spans="1:65" s="2" customFormat="1" ht="24.2" customHeight="1" x14ac:dyDescent="0.2">
      <c r="A150" s="33"/>
      <c r="B150" s="151"/>
      <c r="C150" s="152" t="s">
        <v>155</v>
      </c>
      <c r="D150" s="152" t="s">
        <v>134</v>
      </c>
      <c r="E150" s="153" t="s">
        <v>186</v>
      </c>
      <c r="F150" s="154" t="s">
        <v>187</v>
      </c>
      <c r="G150" s="155" t="s">
        <v>188</v>
      </c>
      <c r="H150" s="156">
        <v>3</v>
      </c>
      <c r="I150" s="157"/>
      <c r="J150" s="158">
        <f>ROUND(I150*H150,2)</f>
        <v>0</v>
      </c>
      <c r="K150" s="159"/>
      <c r="L150" s="34"/>
      <c r="M150" s="160" t="s">
        <v>1</v>
      </c>
      <c r="N150" s="161" t="s">
        <v>43</v>
      </c>
      <c r="O150" s="62"/>
      <c r="P150" s="162">
        <f>O150*H150</f>
        <v>0</v>
      </c>
      <c r="Q150" s="162">
        <v>0</v>
      </c>
      <c r="R150" s="162">
        <f>Q150*H150</f>
        <v>0</v>
      </c>
      <c r="S150" s="162">
        <v>2.4E-2</v>
      </c>
      <c r="T150" s="163">
        <f>S150*H150</f>
        <v>7.2000000000000008E-2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138</v>
      </c>
      <c r="AT150" s="164" t="s">
        <v>134</v>
      </c>
      <c r="AU150" s="164" t="s">
        <v>139</v>
      </c>
      <c r="AY150" s="18" t="s">
        <v>132</v>
      </c>
      <c r="BE150" s="165">
        <f>IF(N150="základná",J150,0)</f>
        <v>0</v>
      </c>
      <c r="BF150" s="165">
        <f>IF(N150="znížená",J150,0)</f>
        <v>0</v>
      </c>
      <c r="BG150" s="165">
        <f>IF(N150="zákl. prenesená",J150,0)</f>
        <v>0</v>
      </c>
      <c r="BH150" s="165">
        <f>IF(N150="zníž. prenesená",J150,0)</f>
        <v>0</v>
      </c>
      <c r="BI150" s="165">
        <f>IF(N150="nulová",J150,0)</f>
        <v>0</v>
      </c>
      <c r="BJ150" s="18" t="s">
        <v>139</v>
      </c>
      <c r="BK150" s="165">
        <f>ROUND(I150*H150,2)</f>
        <v>0</v>
      </c>
      <c r="BL150" s="18" t="s">
        <v>138</v>
      </c>
      <c r="BM150" s="164" t="s">
        <v>189</v>
      </c>
    </row>
    <row r="151" spans="1:65" s="14" customFormat="1" x14ac:dyDescent="0.2">
      <c r="B151" s="174"/>
      <c r="D151" s="167" t="s">
        <v>141</v>
      </c>
      <c r="E151" s="175" t="s">
        <v>1</v>
      </c>
      <c r="F151" s="176" t="s">
        <v>147</v>
      </c>
      <c r="H151" s="177">
        <v>3</v>
      </c>
      <c r="I151" s="178"/>
      <c r="L151" s="174"/>
      <c r="M151" s="179"/>
      <c r="N151" s="180"/>
      <c r="O151" s="180"/>
      <c r="P151" s="180"/>
      <c r="Q151" s="180"/>
      <c r="R151" s="180"/>
      <c r="S151" s="180"/>
      <c r="T151" s="181"/>
      <c r="AT151" s="175" t="s">
        <v>141</v>
      </c>
      <c r="AU151" s="175" t="s">
        <v>139</v>
      </c>
      <c r="AV151" s="14" t="s">
        <v>139</v>
      </c>
      <c r="AW151" s="14" t="s">
        <v>32</v>
      </c>
      <c r="AX151" s="14" t="s">
        <v>85</v>
      </c>
      <c r="AY151" s="175" t="s">
        <v>132</v>
      </c>
    </row>
    <row r="152" spans="1:65" s="2" customFormat="1" ht="24.2" customHeight="1" x14ac:dyDescent="0.2">
      <c r="A152" s="33"/>
      <c r="B152" s="151"/>
      <c r="C152" s="152" t="s">
        <v>190</v>
      </c>
      <c r="D152" s="152" t="s">
        <v>134</v>
      </c>
      <c r="E152" s="153" t="s">
        <v>191</v>
      </c>
      <c r="F152" s="154" t="s">
        <v>192</v>
      </c>
      <c r="G152" s="155" t="s">
        <v>193</v>
      </c>
      <c r="H152" s="156">
        <v>3.57</v>
      </c>
      <c r="I152" s="157"/>
      <c r="J152" s="158">
        <f>ROUND(I152*H152,2)</f>
        <v>0</v>
      </c>
      <c r="K152" s="159"/>
      <c r="L152" s="34"/>
      <c r="M152" s="160" t="s">
        <v>1</v>
      </c>
      <c r="N152" s="161" t="s">
        <v>43</v>
      </c>
      <c r="O152" s="62"/>
      <c r="P152" s="162">
        <f>O152*H152</f>
        <v>0</v>
      </c>
      <c r="Q152" s="162">
        <v>0</v>
      </c>
      <c r="R152" s="162">
        <f>Q152*H152</f>
        <v>0</v>
      </c>
      <c r="S152" s="162">
        <v>7.5999999999999998E-2</v>
      </c>
      <c r="T152" s="163">
        <f>S152*H152</f>
        <v>0.27132000000000001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138</v>
      </c>
      <c r="AT152" s="164" t="s">
        <v>134</v>
      </c>
      <c r="AU152" s="164" t="s">
        <v>139</v>
      </c>
      <c r="AY152" s="18" t="s">
        <v>132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8" t="s">
        <v>139</v>
      </c>
      <c r="BK152" s="165">
        <f>ROUND(I152*H152,2)</f>
        <v>0</v>
      </c>
      <c r="BL152" s="18" t="s">
        <v>138</v>
      </c>
      <c r="BM152" s="164" t="s">
        <v>194</v>
      </c>
    </row>
    <row r="153" spans="1:65" s="14" customFormat="1" x14ac:dyDescent="0.2">
      <c r="B153" s="174"/>
      <c r="D153" s="167" t="s">
        <v>141</v>
      </c>
      <c r="E153" s="175" t="s">
        <v>1</v>
      </c>
      <c r="F153" s="176" t="s">
        <v>195</v>
      </c>
      <c r="H153" s="177">
        <v>1.68</v>
      </c>
      <c r="I153" s="178"/>
      <c r="L153" s="174"/>
      <c r="M153" s="179"/>
      <c r="N153" s="180"/>
      <c r="O153" s="180"/>
      <c r="P153" s="180"/>
      <c r="Q153" s="180"/>
      <c r="R153" s="180"/>
      <c r="S153" s="180"/>
      <c r="T153" s="181"/>
      <c r="AT153" s="175" t="s">
        <v>141</v>
      </c>
      <c r="AU153" s="175" t="s">
        <v>139</v>
      </c>
      <c r="AV153" s="14" t="s">
        <v>139</v>
      </c>
      <c r="AW153" s="14" t="s">
        <v>32</v>
      </c>
      <c r="AX153" s="14" t="s">
        <v>77</v>
      </c>
      <c r="AY153" s="175" t="s">
        <v>132</v>
      </c>
    </row>
    <row r="154" spans="1:65" s="14" customFormat="1" x14ac:dyDescent="0.2">
      <c r="B154" s="174"/>
      <c r="D154" s="167" t="s">
        <v>141</v>
      </c>
      <c r="E154" s="175" t="s">
        <v>1</v>
      </c>
      <c r="F154" s="176" t="s">
        <v>196</v>
      </c>
      <c r="H154" s="177">
        <v>1.89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141</v>
      </c>
      <c r="AU154" s="175" t="s">
        <v>139</v>
      </c>
      <c r="AV154" s="14" t="s">
        <v>139</v>
      </c>
      <c r="AW154" s="14" t="s">
        <v>32</v>
      </c>
      <c r="AX154" s="14" t="s">
        <v>77</v>
      </c>
      <c r="AY154" s="175" t="s">
        <v>132</v>
      </c>
    </row>
    <row r="155" spans="1:65" s="15" customFormat="1" x14ac:dyDescent="0.2">
      <c r="B155" s="182"/>
      <c r="D155" s="167" t="s">
        <v>141</v>
      </c>
      <c r="E155" s="183" t="s">
        <v>1</v>
      </c>
      <c r="F155" s="184" t="s">
        <v>180</v>
      </c>
      <c r="H155" s="185">
        <v>3.57</v>
      </c>
      <c r="I155" s="186"/>
      <c r="L155" s="182"/>
      <c r="M155" s="187"/>
      <c r="N155" s="188"/>
      <c r="O155" s="188"/>
      <c r="P155" s="188"/>
      <c r="Q155" s="188"/>
      <c r="R155" s="188"/>
      <c r="S155" s="188"/>
      <c r="T155" s="189"/>
      <c r="AT155" s="183" t="s">
        <v>141</v>
      </c>
      <c r="AU155" s="183" t="s">
        <v>139</v>
      </c>
      <c r="AV155" s="15" t="s">
        <v>138</v>
      </c>
      <c r="AW155" s="15" t="s">
        <v>32</v>
      </c>
      <c r="AX155" s="15" t="s">
        <v>85</v>
      </c>
      <c r="AY155" s="183" t="s">
        <v>132</v>
      </c>
    </row>
    <row r="156" spans="1:65" s="2" customFormat="1" ht="21.75" customHeight="1" x14ac:dyDescent="0.2">
      <c r="A156" s="33"/>
      <c r="B156" s="151"/>
      <c r="C156" s="152" t="s">
        <v>197</v>
      </c>
      <c r="D156" s="152" t="s">
        <v>134</v>
      </c>
      <c r="E156" s="153" t="s">
        <v>198</v>
      </c>
      <c r="F156" s="154" t="s">
        <v>199</v>
      </c>
      <c r="G156" s="155" t="s">
        <v>200</v>
      </c>
      <c r="H156" s="156">
        <v>14.474</v>
      </c>
      <c r="I156" s="157"/>
      <c r="J156" s="158">
        <f>ROUND(I156*H156,2)</f>
        <v>0</v>
      </c>
      <c r="K156" s="159"/>
      <c r="L156" s="34"/>
      <c r="M156" s="160" t="s">
        <v>1</v>
      </c>
      <c r="N156" s="161" t="s">
        <v>43</v>
      </c>
      <c r="O156" s="62"/>
      <c r="P156" s="162">
        <f>O156*H156</f>
        <v>0</v>
      </c>
      <c r="Q156" s="162">
        <v>0</v>
      </c>
      <c r="R156" s="162">
        <f>Q156*H156</f>
        <v>0</v>
      </c>
      <c r="S156" s="162">
        <v>0</v>
      </c>
      <c r="T156" s="163">
        <f>S156*H156</f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138</v>
      </c>
      <c r="AT156" s="164" t="s">
        <v>134</v>
      </c>
      <c r="AU156" s="164" t="s">
        <v>139</v>
      </c>
      <c r="AY156" s="18" t="s">
        <v>132</v>
      </c>
      <c r="BE156" s="165">
        <f>IF(N156="základná",J156,0)</f>
        <v>0</v>
      </c>
      <c r="BF156" s="165">
        <f>IF(N156="znížená",J156,0)</f>
        <v>0</v>
      </c>
      <c r="BG156" s="165">
        <f>IF(N156="zákl. prenesená",J156,0)</f>
        <v>0</v>
      </c>
      <c r="BH156" s="165">
        <f>IF(N156="zníž. prenesená",J156,0)</f>
        <v>0</v>
      </c>
      <c r="BI156" s="165">
        <f>IF(N156="nulová",J156,0)</f>
        <v>0</v>
      </c>
      <c r="BJ156" s="18" t="s">
        <v>139</v>
      </c>
      <c r="BK156" s="165">
        <f>ROUND(I156*H156,2)</f>
        <v>0</v>
      </c>
      <c r="BL156" s="18" t="s">
        <v>138</v>
      </c>
      <c r="BM156" s="164" t="s">
        <v>201</v>
      </c>
    </row>
    <row r="157" spans="1:65" s="2" customFormat="1" ht="24.2" customHeight="1" x14ac:dyDescent="0.2">
      <c r="A157" s="33"/>
      <c r="B157" s="151"/>
      <c r="C157" s="152" t="s">
        <v>202</v>
      </c>
      <c r="D157" s="152" t="s">
        <v>134</v>
      </c>
      <c r="E157" s="153" t="s">
        <v>203</v>
      </c>
      <c r="F157" s="154" t="s">
        <v>204</v>
      </c>
      <c r="G157" s="155" t="s">
        <v>200</v>
      </c>
      <c r="H157" s="156">
        <v>130.26599999999999</v>
      </c>
      <c r="I157" s="157"/>
      <c r="J157" s="158">
        <f>ROUND(I157*H157,2)</f>
        <v>0</v>
      </c>
      <c r="K157" s="159"/>
      <c r="L157" s="34"/>
      <c r="M157" s="160" t="s">
        <v>1</v>
      </c>
      <c r="N157" s="161" t="s">
        <v>43</v>
      </c>
      <c r="O157" s="62"/>
      <c r="P157" s="162">
        <f>O157*H157</f>
        <v>0</v>
      </c>
      <c r="Q157" s="162">
        <v>0</v>
      </c>
      <c r="R157" s="162">
        <f>Q157*H157</f>
        <v>0</v>
      </c>
      <c r="S157" s="162">
        <v>0</v>
      </c>
      <c r="T157" s="163">
        <f>S157*H157</f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138</v>
      </c>
      <c r="AT157" s="164" t="s">
        <v>134</v>
      </c>
      <c r="AU157" s="164" t="s">
        <v>139</v>
      </c>
      <c r="AY157" s="18" t="s">
        <v>132</v>
      </c>
      <c r="BE157" s="165">
        <f>IF(N157="základná",J157,0)</f>
        <v>0</v>
      </c>
      <c r="BF157" s="165">
        <f>IF(N157="znížená",J157,0)</f>
        <v>0</v>
      </c>
      <c r="BG157" s="165">
        <f>IF(N157="zákl. prenesená",J157,0)</f>
        <v>0</v>
      </c>
      <c r="BH157" s="165">
        <f>IF(N157="zníž. prenesená",J157,0)</f>
        <v>0</v>
      </c>
      <c r="BI157" s="165">
        <f>IF(N157="nulová",J157,0)</f>
        <v>0</v>
      </c>
      <c r="BJ157" s="18" t="s">
        <v>139</v>
      </c>
      <c r="BK157" s="165">
        <f>ROUND(I157*H157,2)</f>
        <v>0</v>
      </c>
      <c r="BL157" s="18" t="s">
        <v>138</v>
      </c>
      <c r="BM157" s="164" t="s">
        <v>205</v>
      </c>
    </row>
    <row r="158" spans="1:65" s="14" customFormat="1" x14ac:dyDescent="0.2">
      <c r="B158" s="174"/>
      <c r="D158" s="167" t="s">
        <v>141</v>
      </c>
      <c r="F158" s="176" t="s">
        <v>206</v>
      </c>
      <c r="H158" s="177">
        <v>130.26599999999999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141</v>
      </c>
      <c r="AU158" s="175" t="s">
        <v>139</v>
      </c>
      <c r="AV158" s="14" t="s">
        <v>139</v>
      </c>
      <c r="AW158" s="14" t="s">
        <v>3</v>
      </c>
      <c r="AX158" s="14" t="s">
        <v>85</v>
      </c>
      <c r="AY158" s="175" t="s">
        <v>132</v>
      </c>
    </row>
    <row r="159" spans="1:65" s="2" customFormat="1" ht="24.2" customHeight="1" x14ac:dyDescent="0.2">
      <c r="A159" s="33"/>
      <c r="B159" s="151"/>
      <c r="C159" s="152" t="s">
        <v>207</v>
      </c>
      <c r="D159" s="152" t="s">
        <v>134</v>
      </c>
      <c r="E159" s="153" t="s">
        <v>208</v>
      </c>
      <c r="F159" s="154" t="s">
        <v>209</v>
      </c>
      <c r="G159" s="155" t="s">
        <v>200</v>
      </c>
      <c r="H159" s="156">
        <v>14.474</v>
      </c>
      <c r="I159" s="157"/>
      <c r="J159" s="158">
        <f>ROUND(I159*H159,2)</f>
        <v>0</v>
      </c>
      <c r="K159" s="159"/>
      <c r="L159" s="34"/>
      <c r="M159" s="160" t="s">
        <v>1</v>
      </c>
      <c r="N159" s="161" t="s">
        <v>43</v>
      </c>
      <c r="O159" s="62"/>
      <c r="P159" s="162">
        <f>O159*H159</f>
        <v>0</v>
      </c>
      <c r="Q159" s="162">
        <v>0</v>
      </c>
      <c r="R159" s="162">
        <f>Q159*H159</f>
        <v>0</v>
      </c>
      <c r="S159" s="162">
        <v>0</v>
      </c>
      <c r="T159" s="163">
        <f>S159*H159</f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138</v>
      </c>
      <c r="AT159" s="164" t="s">
        <v>134</v>
      </c>
      <c r="AU159" s="164" t="s">
        <v>139</v>
      </c>
      <c r="AY159" s="18" t="s">
        <v>132</v>
      </c>
      <c r="BE159" s="165">
        <f>IF(N159="základná",J159,0)</f>
        <v>0</v>
      </c>
      <c r="BF159" s="165">
        <f>IF(N159="znížená",J159,0)</f>
        <v>0</v>
      </c>
      <c r="BG159" s="165">
        <f>IF(N159="zákl. prenesená",J159,0)</f>
        <v>0</v>
      </c>
      <c r="BH159" s="165">
        <f>IF(N159="zníž. prenesená",J159,0)</f>
        <v>0</v>
      </c>
      <c r="BI159" s="165">
        <f>IF(N159="nulová",J159,0)</f>
        <v>0</v>
      </c>
      <c r="BJ159" s="18" t="s">
        <v>139</v>
      </c>
      <c r="BK159" s="165">
        <f>ROUND(I159*H159,2)</f>
        <v>0</v>
      </c>
      <c r="BL159" s="18" t="s">
        <v>138</v>
      </c>
      <c r="BM159" s="164" t="s">
        <v>210</v>
      </c>
    </row>
    <row r="160" spans="1:65" s="2" customFormat="1" ht="24.2" customHeight="1" x14ac:dyDescent="0.2">
      <c r="A160" s="33"/>
      <c r="B160" s="151"/>
      <c r="C160" s="152" t="s">
        <v>211</v>
      </c>
      <c r="D160" s="152" t="s">
        <v>134</v>
      </c>
      <c r="E160" s="153" t="s">
        <v>212</v>
      </c>
      <c r="F160" s="154" t="s">
        <v>213</v>
      </c>
      <c r="G160" s="155" t="s">
        <v>200</v>
      </c>
      <c r="H160" s="156">
        <v>14.474</v>
      </c>
      <c r="I160" s="157"/>
      <c r="J160" s="158">
        <f>ROUND(I160*H160,2)</f>
        <v>0</v>
      </c>
      <c r="K160" s="159"/>
      <c r="L160" s="34"/>
      <c r="M160" s="160" t="s">
        <v>1</v>
      </c>
      <c r="N160" s="161" t="s">
        <v>43</v>
      </c>
      <c r="O160" s="62"/>
      <c r="P160" s="162">
        <f>O160*H160</f>
        <v>0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138</v>
      </c>
      <c r="AT160" s="164" t="s">
        <v>134</v>
      </c>
      <c r="AU160" s="164" t="s">
        <v>139</v>
      </c>
      <c r="AY160" s="18" t="s">
        <v>132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139</v>
      </c>
      <c r="BK160" s="165">
        <f>ROUND(I160*H160,2)</f>
        <v>0</v>
      </c>
      <c r="BL160" s="18" t="s">
        <v>138</v>
      </c>
      <c r="BM160" s="164" t="s">
        <v>214</v>
      </c>
    </row>
    <row r="161" spans="1:65" s="12" customFormat="1" ht="25.9" customHeight="1" x14ac:dyDescent="0.2">
      <c r="B161" s="138"/>
      <c r="D161" s="139" t="s">
        <v>76</v>
      </c>
      <c r="E161" s="140" t="s">
        <v>215</v>
      </c>
      <c r="F161" s="140" t="s">
        <v>216</v>
      </c>
      <c r="I161" s="141"/>
      <c r="J161" s="142">
        <f>BK161</f>
        <v>0</v>
      </c>
      <c r="L161" s="138"/>
      <c r="M161" s="143"/>
      <c r="N161" s="144"/>
      <c r="O161" s="144"/>
      <c r="P161" s="145">
        <f>P162+P180+P188</f>
        <v>0</v>
      </c>
      <c r="Q161" s="144"/>
      <c r="R161" s="145">
        <f>R162+R180+R188</f>
        <v>0</v>
      </c>
      <c r="S161" s="144"/>
      <c r="T161" s="146">
        <f>T162+T180+T188</f>
        <v>2.4379600000000003</v>
      </c>
      <c r="AR161" s="139" t="s">
        <v>139</v>
      </c>
      <c r="AT161" s="147" t="s">
        <v>76</v>
      </c>
      <c r="AU161" s="147" t="s">
        <v>77</v>
      </c>
      <c r="AY161" s="139" t="s">
        <v>132</v>
      </c>
      <c r="BK161" s="148">
        <f>BK162+BK180+BK188</f>
        <v>0</v>
      </c>
    </row>
    <row r="162" spans="1:65" s="12" customFormat="1" ht="22.9" customHeight="1" x14ac:dyDescent="0.2">
      <c r="B162" s="138"/>
      <c r="D162" s="139" t="s">
        <v>76</v>
      </c>
      <c r="E162" s="149" t="s">
        <v>217</v>
      </c>
      <c r="F162" s="149" t="s">
        <v>218</v>
      </c>
      <c r="I162" s="141"/>
      <c r="J162" s="150">
        <f>BK162</f>
        <v>0</v>
      </c>
      <c r="L162" s="138"/>
      <c r="M162" s="143"/>
      <c r="N162" s="144"/>
      <c r="O162" s="144"/>
      <c r="P162" s="145">
        <f>SUM(P163:P179)</f>
        <v>0</v>
      </c>
      <c r="Q162" s="144"/>
      <c r="R162" s="145">
        <f>SUM(R163:R179)</f>
        <v>0</v>
      </c>
      <c r="S162" s="144"/>
      <c r="T162" s="146">
        <f>SUM(T163:T179)</f>
        <v>1.4460000000000002</v>
      </c>
      <c r="AR162" s="139" t="s">
        <v>139</v>
      </c>
      <c r="AT162" s="147" t="s">
        <v>76</v>
      </c>
      <c r="AU162" s="147" t="s">
        <v>85</v>
      </c>
      <c r="AY162" s="139" t="s">
        <v>132</v>
      </c>
      <c r="BK162" s="148">
        <f>SUM(BK163:BK179)</f>
        <v>0</v>
      </c>
    </row>
    <row r="163" spans="1:65" s="2" customFormat="1" ht="24.2" customHeight="1" x14ac:dyDescent="0.2">
      <c r="A163" s="33"/>
      <c r="B163" s="151"/>
      <c r="C163" s="152" t="s">
        <v>219</v>
      </c>
      <c r="D163" s="152" t="s">
        <v>134</v>
      </c>
      <c r="E163" s="153" t="s">
        <v>220</v>
      </c>
      <c r="F163" s="154" t="s">
        <v>221</v>
      </c>
      <c r="G163" s="155" t="s">
        <v>193</v>
      </c>
      <c r="H163" s="156">
        <v>5.55</v>
      </c>
      <c r="I163" s="157"/>
      <c r="J163" s="158">
        <f>ROUND(I163*H163,2)</f>
        <v>0</v>
      </c>
      <c r="K163" s="159"/>
      <c r="L163" s="34"/>
      <c r="M163" s="160" t="s">
        <v>1</v>
      </c>
      <c r="N163" s="161" t="s">
        <v>43</v>
      </c>
      <c r="O163" s="62"/>
      <c r="P163" s="162">
        <f>O163*H163</f>
        <v>0</v>
      </c>
      <c r="Q163" s="162">
        <v>0</v>
      </c>
      <c r="R163" s="162">
        <f>Q163*H163</f>
        <v>0</v>
      </c>
      <c r="S163" s="162">
        <v>1.4E-2</v>
      </c>
      <c r="T163" s="163">
        <f>S163*H163</f>
        <v>7.7700000000000005E-2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222</v>
      </c>
      <c r="AT163" s="164" t="s">
        <v>134</v>
      </c>
      <c r="AU163" s="164" t="s">
        <v>139</v>
      </c>
      <c r="AY163" s="18" t="s">
        <v>132</v>
      </c>
      <c r="BE163" s="165">
        <f>IF(N163="základná",J163,0)</f>
        <v>0</v>
      </c>
      <c r="BF163" s="165">
        <f>IF(N163="znížená",J163,0)</f>
        <v>0</v>
      </c>
      <c r="BG163" s="165">
        <f>IF(N163="zákl. prenesená",J163,0)</f>
        <v>0</v>
      </c>
      <c r="BH163" s="165">
        <f>IF(N163="zníž. prenesená",J163,0)</f>
        <v>0</v>
      </c>
      <c r="BI163" s="165">
        <f>IF(N163="nulová",J163,0)</f>
        <v>0</v>
      </c>
      <c r="BJ163" s="18" t="s">
        <v>139</v>
      </c>
      <c r="BK163" s="165">
        <f>ROUND(I163*H163,2)</f>
        <v>0</v>
      </c>
      <c r="BL163" s="18" t="s">
        <v>222</v>
      </c>
      <c r="BM163" s="164" t="s">
        <v>223</v>
      </c>
    </row>
    <row r="164" spans="1:65" s="14" customFormat="1" x14ac:dyDescent="0.2">
      <c r="B164" s="174"/>
      <c r="D164" s="167" t="s">
        <v>141</v>
      </c>
      <c r="E164" s="175" t="s">
        <v>1</v>
      </c>
      <c r="F164" s="176" t="s">
        <v>224</v>
      </c>
      <c r="H164" s="177">
        <v>2.48</v>
      </c>
      <c r="I164" s="178"/>
      <c r="L164" s="174"/>
      <c r="M164" s="179"/>
      <c r="N164" s="180"/>
      <c r="O164" s="180"/>
      <c r="P164" s="180"/>
      <c r="Q164" s="180"/>
      <c r="R164" s="180"/>
      <c r="S164" s="180"/>
      <c r="T164" s="181"/>
      <c r="AT164" s="175" t="s">
        <v>141</v>
      </c>
      <c r="AU164" s="175" t="s">
        <v>139</v>
      </c>
      <c r="AV164" s="14" t="s">
        <v>139</v>
      </c>
      <c r="AW164" s="14" t="s">
        <v>32</v>
      </c>
      <c r="AX164" s="14" t="s">
        <v>77</v>
      </c>
      <c r="AY164" s="175" t="s">
        <v>132</v>
      </c>
    </row>
    <row r="165" spans="1:65" s="14" customFormat="1" x14ac:dyDescent="0.2">
      <c r="B165" s="174"/>
      <c r="D165" s="167" t="s">
        <v>141</v>
      </c>
      <c r="E165" s="175" t="s">
        <v>1</v>
      </c>
      <c r="F165" s="176" t="s">
        <v>225</v>
      </c>
      <c r="H165" s="177">
        <v>3.07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141</v>
      </c>
      <c r="AU165" s="175" t="s">
        <v>139</v>
      </c>
      <c r="AV165" s="14" t="s">
        <v>139</v>
      </c>
      <c r="AW165" s="14" t="s">
        <v>32</v>
      </c>
      <c r="AX165" s="14" t="s">
        <v>77</v>
      </c>
      <c r="AY165" s="175" t="s">
        <v>132</v>
      </c>
    </row>
    <row r="166" spans="1:65" s="15" customFormat="1" x14ac:dyDescent="0.2">
      <c r="B166" s="182"/>
      <c r="D166" s="167" t="s">
        <v>141</v>
      </c>
      <c r="E166" s="183" t="s">
        <v>1</v>
      </c>
      <c r="F166" s="184" t="s">
        <v>172</v>
      </c>
      <c r="H166" s="185">
        <v>5.55</v>
      </c>
      <c r="I166" s="186"/>
      <c r="L166" s="182"/>
      <c r="M166" s="187"/>
      <c r="N166" s="188"/>
      <c r="O166" s="188"/>
      <c r="P166" s="188"/>
      <c r="Q166" s="188"/>
      <c r="R166" s="188"/>
      <c r="S166" s="188"/>
      <c r="T166" s="189"/>
      <c r="AT166" s="183" t="s">
        <v>141</v>
      </c>
      <c r="AU166" s="183" t="s">
        <v>139</v>
      </c>
      <c r="AV166" s="15" t="s">
        <v>138</v>
      </c>
      <c r="AW166" s="15" t="s">
        <v>32</v>
      </c>
      <c r="AX166" s="15" t="s">
        <v>85</v>
      </c>
      <c r="AY166" s="183" t="s">
        <v>132</v>
      </c>
    </row>
    <row r="167" spans="1:65" s="2" customFormat="1" ht="24.2" customHeight="1" x14ac:dyDescent="0.2">
      <c r="A167" s="33"/>
      <c r="B167" s="151"/>
      <c r="C167" s="152" t="s">
        <v>222</v>
      </c>
      <c r="D167" s="152" t="s">
        <v>134</v>
      </c>
      <c r="E167" s="153" t="s">
        <v>226</v>
      </c>
      <c r="F167" s="154" t="s">
        <v>227</v>
      </c>
      <c r="G167" s="155" t="s">
        <v>193</v>
      </c>
      <c r="H167" s="156">
        <v>17</v>
      </c>
      <c r="I167" s="157"/>
      <c r="J167" s="158">
        <f>ROUND(I167*H167,2)</f>
        <v>0</v>
      </c>
      <c r="K167" s="159"/>
      <c r="L167" s="34"/>
      <c r="M167" s="160" t="s">
        <v>1</v>
      </c>
      <c r="N167" s="161" t="s">
        <v>43</v>
      </c>
      <c r="O167" s="62"/>
      <c r="P167" s="162">
        <f>O167*H167</f>
        <v>0</v>
      </c>
      <c r="Q167" s="162">
        <v>0</v>
      </c>
      <c r="R167" s="162">
        <f>Q167*H167</f>
        <v>0</v>
      </c>
      <c r="S167" s="162">
        <v>0.04</v>
      </c>
      <c r="T167" s="163">
        <f>S167*H167</f>
        <v>0.68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222</v>
      </c>
      <c r="AT167" s="164" t="s">
        <v>134</v>
      </c>
      <c r="AU167" s="164" t="s">
        <v>139</v>
      </c>
      <c r="AY167" s="18" t="s">
        <v>132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8" t="s">
        <v>139</v>
      </c>
      <c r="BK167" s="165">
        <f>ROUND(I167*H167,2)</f>
        <v>0</v>
      </c>
      <c r="BL167" s="18" t="s">
        <v>222</v>
      </c>
      <c r="BM167" s="164" t="s">
        <v>228</v>
      </c>
    </row>
    <row r="168" spans="1:65" s="13" customFormat="1" x14ac:dyDescent="0.2">
      <c r="B168" s="166"/>
      <c r="D168" s="167" t="s">
        <v>141</v>
      </c>
      <c r="E168" s="168" t="s">
        <v>1</v>
      </c>
      <c r="F168" s="169" t="s">
        <v>229</v>
      </c>
      <c r="H168" s="168" t="s">
        <v>1</v>
      </c>
      <c r="I168" s="170"/>
      <c r="L168" s="166"/>
      <c r="M168" s="171"/>
      <c r="N168" s="172"/>
      <c r="O168" s="172"/>
      <c r="P168" s="172"/>
      <c r="Q168" s="172"/>
      <c r="R168" s="172"/>
      <c r="S168" s="172"/>
      <c r="T168" s="173"/>
      <c r="AT168" s="168" t="s">
        <v>141</v>
      </c>
      <c r="AU168" s="168" t="s">
        <v>139</v>
      </c>
      <c r="AV168" s="13" t="s">
        <v>85</v>
      </c>
      <c r="AW168" s="13" t="s">
        <v>32</v>
      </c>
      <c r="AX168" s="13" t="s">
        <v>77</v>
      </c>
      <c r="AY168" s="168" t="s">
        <v>132</v>
      </c>
    </row>
    <row r="169" spans="1:65" s="14" customFormat="1" x14ac:dyDescent="0.2">
      <c r="B169" s="174"/>
      <c r="D169" s="167" t="s">
        <v>141</v>
      </c>
      <c r="E169" s="175" t="s">
        <v>1</v>
      </c>
      <c r="F169" s="176" t="s">
        <v>230</v>
      </c>
      <c r="H169" s="177">
        <v>17</v>
      </c>
      <c r="I169" s="178"/>
      <c r="L169" s="174"/>
      <c r="M169" s="179"/>
      <c r="N169" s="180"/>
      <c r="O169" s="180"/>
      <c r="P169" s="180"/>
      <c r="Q169" s="180"/>
      <c r="R169" s="180"/>
      <c r="S169" s="180"/>
      <c r="T169" s="181"/>
      <c r="AT169" s="175" t="s">
        <v>141</v>
      </c>
      <c r="AU169" s="175" t="s">
        <v>139</v>
      </c>
      <c r="AV169" s="14" t="s">
        <v>139</v>
      </c>
      <c r="AW169" s="14" t="s">
        <v>32</v>
      </c>
      <c r="AX169" s="14" t="s">
        <v>77</v>
      </c>
      <c r="AY169" s="175" t="s">
        <v>132</v>
      </c>
    </row>
    <row r="170" spans="1:65" s="15" customFormat="1" x14ac:dyDescent="0.2">
      <c r="B170" s="182"/>
      <c r="D170" s="167" t="s">
        <v>141</v>
      </c>
      <c r="E170" s="183" t="s">
        <v>1</v>
      </c>
      <c r="F170" s="184" t="s">
        <v>172</v>
      </c>
      <c r="H170" s="185">
        <v>17</v>
      </c>
      <c r="I170" s="186"/>
      <c r="L170" s="182"/>
      <c r="M170" s="187"/>
      <c r="N170" s="188"/>
      <c r="O170" s="188"/>
      <c r="P170" s="188"/>
      <c r="Q170" s="188"/>
      <c r="R170" s="188"/>
      <c r="S170" s="188"/>
      <c r="T170" s="189"/>
      <c r="AT170" s="183" t="s">
        <v>141</v>
      </c>
      <c r="AU170" s="183" t="s">
        <v>139</v>
      </c>
      <c r="AV170" s="15" t="s">
        <v>138</v>
      </c>
      <c r="AW170" s="15" t="s">
        <v>32</v>
      </c>
      <c r="AX170" s="15" t="s">
        <v>85</v>
      </c>
      <c r="AY170" s="183" t="s">
        <v>132</v>
      </c>
    </row>
    <row r="171" spans="1:65" s="2" customFormat="1" ht="24.2" customHeight="1" x14ac:dyDescent="0.2">
      <c r="A171" s="33"/>
      <c r="B171" s="151"/>
      <c r="C171" s="152" t="s">
        <v>231</v>
      </c>
      <c r="D171" s="152" t="s">
        <v>134</v>
      </c>
      <c r="E171" s="153" t="s">
        <v>232</v>
      </c>
      <c r="F171" s="154" t="s">
        <v>233</v>
      </c>
      <c r="G171" s="155" t="s">
        <v>193</v>
      </c>
      <c r="H171" s="156">
        <v>15.45</v>
      </c>
      <c r="I171" s="157"/>
      <c r="J171" s="158">
        <f>ROUND(I171*H171,2)</f>
        <v>0</v>
      </c>
      <c r="K171" s="159"/>
      <c r="L171" s="34"/>
      <c r="M171" s="160" t="s">
        <v>1</v>
      </c>
      <c r="N171" s="161" t="s">
        <v>43</v>
      </c>
      <c r="O171" s="62"/>
      <c r="P171" s="162">
        <f>O171*H171</f>
        <v>0</v>
      </c>
      <c r="Q171" s="162">
        <v>0</v>
      </c>
      <c r="R171" s="162">
        <f>Q171*H171</f>
        <v>0</v>
      </c>
      <c r="S171" s="162">
        <v>1.7999999999999999E-2</v>
      </c>
      <c r="T171" s="163">
        <f>S171*H171</f>
        <v>0.27809999999999996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222</v>
      </c>
      <c r="AT171" s="164" t="s">
        <v>134</v>
      </c>
      <c r="AU171" s="164" t="s">
        <v>139</v>
      </c>
      <c r="AY171" s="18" t="s">
        <v>132</v>
      </c>
      <c r="BE171" s="165">
        <f>IF(N171="základná",J171,0)</f>
        <v>0</v>
      </c>
      <c r="BF171" s="165">
        <f>IF(N171="znížená",J171,0)</f>
        <v>0</v>
      </c>
      <c r="BG171" s="165">
        <f>IF(N171="zákl. prenesená",J171,0)</f>
        <v>0</v>
      </c>
      <c r="BH171" s="165">
        <f>IF(N171="zníž. prenesená",J171,0)</f>
        <v>0</v>
      </c>
      <c r="BI171" s="165">
        <f>IF(N171="nulová",J171,0)</f>
        <v>0</v>
      </c>
      <c r="BJ171" s="18" t="s">
        <v>139</v>
      </c>
      <c r="BK171" s="165">
        <f>ROUND(I171*H171,2)</f>
        <v>0</v>
      </c>
      <c r="BL171" s="18" t="s">
        <v>222</v>
      </c>
      <c r="BM171" s="164" t="s">
        <v>234</v>
      </c>
    </row>
    <row r="172" spans="1:65" s="14" customFormat="1" x14ac:dyDescent="0.2">
      <c r="B172" s="174"/>
      <c r="D172" s="167" t="s">
        <v>141</v>
      </c>
      <c r="E172" s="175" t="s">
        <v>1</v>
      </c>
      <c r="F172" s="176" t="s">
        <v>235</v>
      </c>
      <c r="H172" s="177">
        <v>3.15</v>
      </c>
      <c r="I172" s="178"/>
      <c r="L172" s="174"/>
      <c r="M172" s="179"/>
      <c r="N172" s="180"/>
      <c r="O172" s="180"/>
      <c r="P172" s="180"/>
      <c r="Q172" s="180"/>
      <c r="R172" s="180"/>
      <c r="S172" s="180"/>
      <c r="T172" s="181"/>
      <c r="AT172" s="175" t="s">
        <v>141</v>
      </c>
      <c r="AU172" s="175" t="s">
        <v>139</v>
      </c>
      <c r="AV172" s="14" t="s">
        <v>139</v>
      </c>
      <c r="AW172" s="14" t="s">
        <v>32</v>
      </c>
      <c r="AX172" s="14" t="s">
        <v>77</v>
      </c>
      <c r="AY172" s="175" t="s">
        <v>132</v>
      </c>
    </row>
    <row r="173" spans="1:65" s="14" customFormat="1" x14ac:dyDescent="0.2">
      <c r="B173" s="174"/>
      <c r="D173" s="167" t="s">
        <v>141</v>
      </c>
      <c r="E173" s="175" t="s">
        <v>1</v>
      </c>
      <c r="F173" s="176" t="s">
        <v>236</v>
      </c>
      <c r="H173" s="177">
        <v>12.3</v>
      </c>
      <c r="I173" s="178"/>
      <c r="L173" s="174"/>
      <c r="M173" s="179"/>
      <c r="N173" s="180"/>
      <c r="O173" s="180"/>
      <c r="P173" s="180"/>
      <c r="Q173" s="180"/>
      <c r="R173" s="180"/>
      <c r="S173" s="180"/>
      <c r="T173" s="181"/>
      <c r="AT173" s="175" t="s">
        <v>141</v>
      </c>
      <c r="AU173" s="175" t="s">
        <v>139</v>
      </c>
      <c r="AV173" s="14" t="s">
        <v>139</v>
      </c>
      <c r="AW173" s="14" t="s">
        <v>32</v>
      </c>
      <c r="AX173" s="14" t="s">
        <v>77</v>
      </c>
      <c r="AY173" s="175" t="s">
        <v>132</v>
      </c>
    </row>
    <row r="174" spans="1:65" s="15" customFormat="1" x14ac:dyDescent="0.2">
      <c r="B174" s="182"/>
      <c r="D174" s="167" t="s">
        <v>141</v>
      </c>
      <c r="E174" s="183" t="s">
        <v>1</v>
      </c>
      <c r="F174" s="184" t="s">
        <v>172</v>
      </c>
      <c r="H174" s="185">
        <v>15.45</v>
      </c>
      <c r="I174" s="186"/>
      <c r="L174" s="182"/>
      <c r="M174" s="187"/>
      <c r="N174" s="188"/>
      <c r="O174" s="188"/>
      <c r="P174" s="188"/>
      <c r="Q174" s="188"/>
      <c r="R174" s="188"/>
      <c r="S174" s="188"/>
      <c r="T174" s="189"/>
      <c r="AT174" s="183" t="s">
        <v>141</v>
      </c>
      <c r="AU174" s="183" t="s">
        <v>139</v>
      </c>
      <c r="AV174" s="15" t="s">
        <v>138</v>
      </c>
      <c r="AW174" s="15" t="s">
        <v>32</v>
      </c>
      <c r="AX174" s="15" t="s">
        <v>85</v>
      </c>
      <c r="AY174" s="183" t="s">
        <v>132</v>
      </c>
    </row>
    <row r="175" spans="1:65" s="2" customFormat="1" ht="24.2" customHeight="1" x14ac:dyDescent="0.2">
      <c r="A175" s="33"/>
      <c r="B175" s="151"/>
      <c r="C175" s="152" t="s">
        <v>237</v>
      </c>
      <c r="D175" s="152" t="s">
        <v>134</v>
      </c>
      <c r="E175" s="153" t="s">
        <v>238</v>
      </c>
      <c r="F175" s="154" t="s">
        <v>239</v>
      </c>
      <c r="G175" s="155" t="s">
        <v>193</v>
      </c>
      <c r="H175" s="156">
        <v>29.3</v>
      </c>
      <c r="I175" s="157"/>
      <c r="J175" s="158">
        <f>ROUND(I175*H175,2)</f>
        <v>0</v>
      </c>
      <c r="K175" s="159"/>
      <c r="L175" s="34"/>
      <c r="M175" s="160" t="s">
        <v>1</v>
      </c>
      <c r="N175" s="161" t="s">
        <v>43</v>
      </c>
      <c r="O175" s="62"/>
      <c r="P175" s="162">
        <f>O175*H175</f>
        <v>0</v>
      </c>
      <c r="Q175" s="162">
        <v>0</v>
      </c>
      <c r="R175" s="162">
        <f>Q175*H175</f>
        <v>0</v>
      </c>
      <c r="S175" s="162">
        <v>1.4E-2</v>
      </c>
      <c r="T175" s="163">
        <f>S175*H175</f>
        <v>0.41020000000000001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222</v>
      </c>
      <c r="AT175" s="164" t="s">
        <v>134</v>
      </c>
      <c r="AU175" s="164" t="s">
        <v>139</v>
      </c>
      <c r="AY175" s="18" t="s">
        <v>132</v>
      </c>
      <c r="BE175" s="165">
        <f>IF(N175="základná",J175,0)</f>
        <v>0</v>
      </c>
      <c r="BF175" s="165">
        <f>IF(N175="znížená",J175,0)</f>
        <v>0</v>
      </c>
      <c r="BG175" s="165">
        <f>IF(N175="zákl. prenesená",J175,0)</f>
        <v>0</v>
      </c>
      <c r="BH175" s="165">
        <f>IF(N175="zníž. prenesená",J175,0)</f>
        <v>0</v>
      </c>
      <c r="BI175" s="165">
        <f>IF(N175="nulová",J175,0)</f>
        <v>0</v>
      </c>
      <c r="BJ175" s="18" t="s">
        <v>139</v>
      </c>
      <c r="BK175" s="165">
        <f>ROUND(I175*H175,2)</f>
        <v>0</v>
      </c>
      <c r="BL175" s="18" t="s">
        <v>222</v>
      </c>
      <c r="BM175" s="164" t="s">
        <v>240</v>
      </c>
    </row>
    <row r="176" spans="1:65" s="13" customFormat="1" x14ac:dyDescent="0.2">
      <c r="B176" s="166"/>
      <c r="D176" s="167" t="s">
        <v>141</v>
      </c>
      <c r="E176" s="168" t="s">
        <v>1</v>
      </c>
      <c r="F176" s="169" t="s">
        <v>229</v>
      </c>
      <c r="H176" s="168" t="s">
        <v>1</v>
      </c>
      <c r="I176" s="170"/>
      <c r="L176" s="166"/>
      <c r="M176" s="171"/>
      <c r="N176" s="172"/>
      <c r="O176" s="172"/>
      <c r="P176" s="172"/>
      <c r="Q176" s="172"/>
      <c r="R176" s="172"/>
      <c r="S176" s="172"/>
      <c r="T176" s="173"/>
      <c r="AT176" s="168" t="s">
        <v>141</v>
      </c>
      <c r="AU176" s="168" t="s">
        <v>139</v>
      </c>
      <c r="AV176" s="13" t="s">
        <v>85</v>
      </c>
      <c r="AW176" s="13" t="s">
        <v>32</v>
      </c>
      <c r="AX176" s="13" t="s">
        <v>77</v>
      </c>
      <c r="AY176" s="168" t="s">
        <v>132</v>
      </c>
    </row>
    <row r="177" spans="1:65" s="14" customFormat="1" x14ac:dyDescent="0.2">
      <c r="B177" s="174"/>
      <c r="D177" s="167" t="s">
        <v>141</v>
      </c>
      <c r="E177" s="175" t="s">
        <v>1</v>
      </c>
      <c r="F177" s="176" t="s">
        <v>230</v>
      </c>
      <c r="H177" s="177">
        <v>17</v>
      </c>
      <c r="I177" s="178"/>
      <c r="L177" s="174"/>
      <c r="M177" s="179"/>
      <c r="N177" s="180"/>
      <c r="O177" s="180"/>
      <c r="P177" s="180"/>
      <c r="Q177" s="180"/>
      <c r="R177" s="180"/>
      <c r="S177" s="180"/>
      <c r="T177" s="181"/>
      <c r="AT177" s="175" t="s">
        <v>141</v>
      </c>
      <c r="AU177" s="175" t="s">
        <v>139</v>
      </c>
      <c r="AV177" s="14" t="s">
        <v>139</v>
      </c>
      <c r="AW177" s="14" t="s">
        <v>32</v>
      </c>
      <c r="AX177" s="14" t="s">
        <v>77</v>
      </c>
      <c r="AY177" s="175" t="s">
        <v>132</v>
      </c>
    </row>
    <row r="178" spans="1:65" s="14" customFormat="1" x14ac:dyDescent="0.2">
      <c r="B178" s="174"/>
      <c r="D178" s="167" t="s">
        <v>141</v>
      </c>
      <c r="E178" s="175" t="s">
        <v>1</v>
      </c>
      <c r="F178" s="176" t="s">
        <v>241</v>
      </c>
      <c r="H178" s="177">
        <v>12.3</v>
      </c>
      <c r="I178" s="178"/>
      <c r="L178" s="174"/>
      <c r="M178" s="179"/>
      <c r="N178" s="180"/>
      <c r="O178" s="180"/>
      <c r="P178" s="180"/>
      <c r="Q178" s="180"/>
      <c r="R178" s="180"/>
      <c r="S178" s="180"/>
      <c r="T178" s="181"/>
      <c r="AT178" s="175" t="s">
        <v>141</v>
      </c>
      <c r="AU178" s="175" t="s">
        <v>139</v>
      </c>
      <c r="AV178" s="14" t="s">
        <v>139</v>
      </c>
      <c r="AW178" s="14" t="s">
        <v>32</v>
      </c>
      <c r="AX178" s="14" t="s">
        <v>77</v>
      </c>
      <c r="AY178" s="175" t="s">
        <v>132</v>
      </c>
    </row>
    <row r="179" spans="1:65" s="15" customFormat="1" x14ac:dyDescent="0.2">
      <c r="B179" s="182"/>
      <c r="D179" s="167" t="s">
        <v>141</v>
      </c>
      <c r="E179" s="183" t="s">
        <v>1</v>
      </c>
      <c r="F179" s="184" t="s">
        <v>172</v>
      </c>
      <c r="H179" s="185">
        <v>29.3</v>
      </c>
      <c r="I179" s="186"/>
      <c r="L179" s="182"/>
      <c r="M179" s="187"/>
      <c r="N179" s="188"/>
      <c r="O179" s="188"/>
      <c r="P179" s="188"/>
      <c r="Q179" s="188"/>
      <c r="R179" s="188"/>
      <c r="S179" s="188"/>
      <c r="T179" s="189"/>
      <c r="AT179" s="183" t="s">
        <v>141</v>
      </c>
      <c r="AU179" s="183" t="s">
        <v>139</v>
      </c>
      <c r="AV179" s="15" t="s">
        <v>138</v>
      </c>
      <c r="AW179" s="15" t="s">
        <v>32</v>
      </c>
      <c r="AX179" s="15" t="s">
        <v>85</v>
      </c>
      <c r="AY179" s="183" t="s">
        <v>132</v>
      </c>
    </row>
    <row r="180" spans="1:65" s="12" customFormat="1" ht="22.9" customHeight="1" x14ac:dyDescent="0.2">
      <c r="B180" s="138"/>
      <c r="D180" s="139" t="s">
        <v>76</v>
      </c>
      <c r="E180" s="149" t="s">
        <v>242</v>
      </c>
      <c r="F180" s="149" t="s">
        <v>243</v>
      </c>
      <c r="I180" s="141"/>
      <c r="J180" s="150">
        <f>BK180</f>
        <v>0</v>
      </c>
      <c r="L180" s="138"/>
      <c r="M180" s="143"/>
      <c r="N180" s="144"/>
      <c r="O180" s="144"/>
      <c r="P180" s="145">
        <f>SUM(P181:P187)</f>
        <v>0</v>
      </c>
      <c r="Q180" s="144"/>
      <c r="R180" s="145">
        <f>SUM(R181:R187)</f>
        <v>0</v>
      </c>
      <c r="S180" s="144"/>
      <c r="T180" s="146">
        <f>SUM(T181:T187)</f>
        <v>2.2959999999999998E-2</v>
      </c>
      <c r="AR180" s="139" t="s">
        <v>139</v>
      </c>
      <c r="AT180" s="147" t="s">
        <v>76</v>
      </c>
      <c r="AU180" s="147" t="s">
        <v>85</v>
      </c>
      <c r="AY180" s="139" t="s">
        <v>132</v>
      </c>
      <c r="BK180" s="148">
        <f>SUM(BK181:BK187)</f>
        <v>0</v>
      </c>
    </row>
    <row r="181" spans="1:65" s="2" customFormat="1" ht="24.2" customHeight="1" x14ac:dyDescent="0.2">
      <c r="A181" s="33"/>
      <c r="B181" s="151"/>
      <c r="C181" s="152" t="s">
        <v>244</v>
      </c>
      <c r="D181" s="152" t="s">
        <v>134</v>
      </c>
      <c r="E181" s="153" t="s">
        <v>245</v>
      </c>
      <c r="F181" s="154" t="s">
        <v>246</v>
      </c>
      <c r="G181" s="155" t="s">
        <v>176</v>
      </c>
      <c r="H181" s="156">
        <v>3.4</v>
      </c>
      <c r="I181" s="157"/>
      <c r="J181" s="158">
        <f>ROUND(I181*H181,2)</f>
        <v>0</v>
      </c>
      <c r="K181" s="159"/>
      <c r="L181" s="34"/>
      <c r="M181" s="160" t="s">
        <v>1</v>
      </c>
      <c r="N181" s="161" t="s">
        <v>43</v>
      </c>
      <c r="O181" s="62"/>
      <c r="P181" s="162">
        <f>O181*H181</f>
        <v>0</v>
      </c>
      <c r="Q181" s="162">
        <v>0</v>
      </c>
      <c r="R181" s="162">
        <f>Q181*H181</f>
        <v>0</v>
      </c>
      <c r="S181" s="162">
        <v>3.3E-3</v>
      </c>
      <c r="T181" s="163">
        <f>S181*H181</f>
        <v>1.1219999999999999E-2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222</v>
      </c>
      <c r="AT181" s="164" t="s">
        <v>134</v>
      </c>
      <c r="AU181" s="164" t="s">
        <v>139</v>
      </c>
      <c r="AY181" s="18" t="s">
        <v>132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139</v>
      </c>
      <c r="BK181" s="165">
        <f>ROUND(I181*H181,2)</f>
        <v>0</v>
      </c>
      <c r="BL181" s="18" t="s">
        <v>222</v>
      </c>
      <c r="BM181" s="164" t="s">
        <v>247</v>
      </c>
    </row>
    <row r="182" spans="1:65" s="14" customFormat="1" x14ac:dyDescent="0.2">
      <c r="B182" s="174"/>
      <c r="D182" s="167" t="s">
        <v>141</v>
      </c>
      <c r="E182" s="175" t="s">
        <v>1</v>
      </c>
      <c r="F182" s="176" t="s">
        <v>248</v>
      </c>
      <c r="H182" s="177">
        <v>3.4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141</v>
      </c>
      <c r="AU182" s="175" t="s">
        <v>139</v>
      </c>
      <c r="AV182" s="14" t="s">
        <v>139</v>
      </c>
      <c r="AW182" s="14" t="s">
        <v>32</v>
      </c>
      <c r="AX182" s="14" t="s">
        <v>85</v>
      </c>
      <c r="AY182" s="175" t="s">
        <v>132</v>
      </c>
    </row>
    <row r="183" spans="1:65" s="2" customFormat="1" ht="24.2" customHeight="1" x14ac:dyDescent="0.2">
      <c r="A183" s="33"/>
      <c r="B183" s="151"/>
      <c r="C183" s="152" t="s">
        <v>7</v>
      </c>
      <c r="D183" s="152" t="s">
        <v>134</v>
      </c>
      <c r="E183" s="153" t="s">
        <v>249</v>
      </c>
      <c r="F183" s="154" t="s">
        <v>250</v>
      </c>
      <c r="G183" s="155" t="s">
        <v>176</v>
      </c>
      <c r="H183" s="156">
        <v>2</v>
      </c>
      <c r="I183" s="157"/>
      <c r="J183" s="158">
        <f>ROUND(I183*H183,2)</f>
        <v>0</v>
      </c>
      <c r="K183" s="159"/>
      <c r="L183" s="34"/>
      <c r="M183" s="160" t="s">
        <v>1</v>
      </c>
      <c r="N183" s="161" t="s">
        <v>43</v>
      </c>
      <c r="O183" s="62"/>
      <c r="P183" s="162">
        <f>O183*H183</f>
        <v>0</v>
      </c>
      <c r="Q183" s="162">
        <v>0</v>
      </c>
      <c r="R183" s="162">
        <f>Q183*H183</f>
        <v>0</v>
      </c>
      <c r="S183" s="162">
        <v>1.3500000000000001E-3</v>
      </c>
      <c r="T183" s="163">
        <f>S183*H183</f>
        <v>2.7000000000000001E-3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222</v>
      </c>
      <c r="AT183" s="164" t="s">
        <v>134</v>
      </c>
      <c r="AU183" s="164" t="s">
        <v>139</v>
      </c>
      <c r="AY183" s="18" t="s">
        <v>132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8" t="s">
        <v>139</v>
      </c>
      <c r="BK183" s="165">
        <f>ROUND(I183*H183,2)</f>
        <v>0</v>
      </c>
      <c r="BL183" s="18" t="s">
        <v>222</v>
      </c>
      <c r="BM183" s="164" t="s">
        <v>251</v>
      </c>
    </row>
    <row r="184" spans="1:65" s="13" customFormat="1" x14ac:dyDescent="0.2">
      <c r="B184" s="166"/>
      <c r="D184" s="167" t="s">
        <v>141</v>
      </c>
      <c r="E184" s="168" t="s">
        <v>1</v>
      </c>
      <c r="F184" s="169" t="s">
        <v>252</v>
      </c>
      <c r="H184" s="168" t="s">
        <v>1</v>
      </c>
      <c r="I184" s="170"/>
      <c r="L184" s="166"/>
      <c r="M184" s="171"/>
      <c r="N184" s="172"/>
      <c r="O184" s="172"/>
      <c r="P184" s="172"/>
      <c r="Q184" s="172"/>
      <c r="R184" s="172"/>
      <c r="S184" s="172"/>
      <c r="T184" s="173"/>
      <c r="AT184" s="168" t="s">
        <v>141</v>
      </c>
      <c r="AU184" s="168" t="s">
        <v>139</v>
      </c>
      <c r="AV184" s="13" t="s">
        <v>85</v>
      </c>
      <c r="AW184" s="13" t="s">
        <v>32</v>
      </c>
      <c r="AX184" s="13" t="s">
        <v>77</v>
      </c>
      <c r="AY184" s="168" t="s">
        <v>132</v>
      </c>
    </row>
    <row r="185" spans="1:65" s="14" customFormat="1" x14ac:dyDescent="0.2">
      <c r="B185" s="174"/>
      <c r="D185" s="167" t="s">
        <v>141</v>
      </c>
      <c r="E185" s="175" t="s">
        <v>1</v>
      </c>
      <c r="F185" s="176" t="s">
        <v>139</v>
      </c>
      <c r="H185" s="177">
        <v>2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141</v>
      </c>
      <c r="AU185" s="175" t="s">
        <v>139</v>
      </c>
      <c r="AV185" s="14" t="s">
        <v>139</v>
      </c>
      <c r="AW185" s="14" t="s">
        <v>32</v>
      </c>
      <c r="AX185" s="14" t="s">
        <v>85</v>
      </c>
      <c r="AY185" s="175" t="s">
        <v>132</v>
      </c>
    </row>
    <row r="186" spans="1:65" s="2" customFormat="1" ht="24.2" customHeight="1" x14ac:dyDescent="0.2">
      <c r="A186" s="33"/>
      <c r="B186" s="151"/>
      <c r="C186" s="152" t="s">
        <v>253</v>
      </c>
      <c r="D186" s="152" t="s">
        <v>134</v>
      </c>
      <c r="E186" s="153" t="s">
        <v>254</v>
      </c>
      <c r="F186" s="154" t="s">
        <v>255</v>
      </c>
      <c r="G186" s="155" t="s">
        <v>176</v>
      </c>
      <c r="H186" s="156">
        <v>4</v>
      </c>
      <c r="I186" s="157"/>
      <c r="J186" s="158">
        <f>ROUND(I186*H186,2)</f>
        <v>0</v>
      </c>
      <c r="K186" s="159"/>
      <c r="L186" s="34"/>
      <c r="M186" s="160" t="s">
        <v>1</v>
      </c>
      <c r="N186" s="161" t="s">
        <v>43</v>
      </c>
      <c r="O186" s="62"/>
      <c r="P186" s="162">
        <f>O186*H186</f>
        <v>0</v>
      </c>
      <c r="Q186" s="162">
        <v>0</v>
      </c>
      <c r="R186" s="162">
        <f>Q186*H186</f>
        <v>0</v>
      </c>
      <c r="S186" s="162">
        <v>2.2599999999999999E-3</v>
      </c>
      <c r="T186" s="163">
        <f>S186*H186</f>
        <v>9.0399999999999994E-3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222</v>
      </c>
      <c r="AT186" s="164" t="s">
        <v>134</v>
      </c>
      <c r="AU186" s="164" t="s">
        <v>139</v>
      </c>
      <c r="AY186" s="18" t="s">
        <v>132</v>
      </c>
      <c r="BE186" s="165">
        <f>IF(N186="základná",J186,0)</f>
        <v>0</v>
      </c>
      <c r="BF186" s="165">
        <f>IF(N186="znížená",J186,0)</f>
        <v>0</v>
      </c>
      <c r="BG186" s="165">
        <f>IF(N186="zákl. prenesená",J186,0)</f>
        <v>0</v>
      </c>
      <c r="BH186" s="165">
        <f>IF(N186="zníž. prenesená",J186,0)</f>
        <v>0</v>
      </c>
      <c r="BI186" s="165">
        <f>IF(N186="nulová",J186,0)</f>
        <v>0</v>
      </c>
      <c r="BJ186" s="18" t="s">
        <v>139</v>
      </c>
      <c r="BK186" s="165">
        <f>ROUND(I186*H186,2)</f>
        <v>0</v>
      </c>
      <c r="BL186" s="18" t="s">
        <v>222</v>
      </c>
      <c r="BM186" s="164" t="s">
        <v>256</v>
      </c>
    </row>
    <row r="187" spans="1:65" s="14" customFormat="1" x14ac:dyDescent="0.2">
      <c r="B187" s="174"/>
      <c r="D187" s="167" t="s">
        <v>141</v>
      </c>
      <c r="E187" s="175" t="s">
        <v>1</v>
      </c>
      <c r="F187" s="176" t="s">
        <v>257</v>
      </c>
      <c r="H187" s="177">
        <v>4</v>
      </c>
      <c r="I187" s="178"/>
      <c r="L187" s="174"/>
      <c r="M187" s="179"/>
      <c r="N187" s="180"/>
      <c r="O187" s="180"/>
      <c r="P187" s="180"/>
      <c r="Q187" s="180"/>
      <c r="R187" s="180"/>
      <c r="S187" s="180"/>
      <c r="T187" s="181"/>
      <c r="AT187" s="175" t="s">
        <v>141</v>
      </c>
      <c r="AU187" s="175" t="s">
        <v>139</v>
      </c>
      <c r="AV187" s="14" t="s">
        <v>139</v>
      </c>
      <c r="AW187" s="14" t="s">
        <v>32</v>
      </c>
      <c r="AX187" s="14" t="s">
        <v>85</v>
      </c>
      <c r="AY187" s="175" t="s">
        <v>132</v>
      </c>
    </row>
    <row r="188" spans="1:65" s="12" customFormat="1" ht="22.9" customHeight="1" x14ac:dyDescent="0.2">
      <c r="B188" s="138"/>
      <c r="D188" s="139" t="s">
        <v>76</v>
      </c>
      <c r="E188" s="149" t="s">
        <v>258</v>
      </c>
      <c r="F188" s="149" t="s">
        <v>259</v>
      </c>
      <c r="I188" s="141"/>
      <c r="J188" s="150">
        <f>BK188</f>
        <v>0</v>
      </c>
      <c r="L188" s="138"/>
      <c r="M188" s="143"/>
      <c r="N188" s="144"/>
      <c r="O188" s="144"/>
      <c r="P188" s="145">
        <f>SUM(P189:P193)</f>
        <v>0</v>
      </c>
      <c r="Q188" s="144"/>
      <c r="R188" s="145">
        <f>SUM(R189:R193)</f>
        <v>0</v>
      </c>
      <c r="S188" s="144"/>
      <c r="T188" s="146">
        <f>SUM(T189:T193)</f>
        <v>0.96899999999999997</v>
      </c>
      <c r="AR188" s="139" t="s">
        <v>139</v>
      </c>
      <c r="AT188" s="147" t="s">
        <v>76</v>
      </c>
      <c r="AU188" s="147" t="s">
        <v>85</v>
      </c>
      <c r="AY188" s="139" t="s">
        <v>132</v>
      </c>
      <c r="BK188" s="148">
        <f>SUM(BK189:BK193)</f>
        <v>0</v>
      </c>
    </row>
    <row r="189" spans="1:65" s="2" customFormat="1" ht="37.9" customHeight="1" x14ac:dyDescent="0.2">
      <c r="A189" s="33"/>
      <c r="B189" s="151"/>
      <c r="C189" s="152" t="s">
        <v>260</v>
      </c>
      <c r="D189" s="152" t="s">
        <v>134</v>
      </c>
      <c r="E189" s="153" t="s">
        <v>261</v>
      </c>
      <c r="F189" s="154" t="s">
        <v>262</v>
      </c>
      <c r="G189" s="155" t="s">
        <v>193</v>
      </c>
      <c r="H189" s="156">
        <v>19.38</v>
      </c>
      <c r="I189" s="157"/>
      <c r="J189" s="158">
        <f>ROUND(I189*H189,2)</f>
        <v>0</v>
      </c>
      <c r="K189" s="159"/>
      <c r="L189" s="34"/>
      <c r="M189" s="160" t="s">
        <v>1</v>
      </c>
      <c r="N189" s="161" t="s">
        <v>43</v>
      </c>
      <c r="O189" s="62"/>
      <c r="P189" s="162">
        <f>O189*H189</f>
        <v>0</v>
      </c>
      <c r="Q189" s="162">
        <v>0</v>
      </c>
      <c r="R189" s="162">
        <f>Q189*H189</f>
        <v>0</v>
      </c>
      <c r="S189" s="162">
        <v>0.05</v>
      </c>
      <c r="T189" s="163">
        <f>S189*H189</f>
        <v>0.96899999999999997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222</v>
      </c>
      <c r="AT189" s="164" t="s">
        <v>134</v>
      </c>
      <c r="AU189" s="164" t="s">
        <v>139</v>
      </c>
      <c r="AY189" s="18" t="s">
        <v>132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8" t="s">
        <v>139</v>
      </c>
      <c r="BK189" s="165">
        <f>ROUND(I189*H189,2)</f>
        <v>0</v>
      </c>
      <c r="BL189" s="18" t="s">
        <v>222</v>
      </c>
      <c r="BM189" s="164" t="s">
        <v>263</v>
      </c>
    </row>
    <row r="190" spans="1:65" s="13" customFormat="1" x14ac:dyDescent="0.2">
      <c r="B190" s="166"/>
      <c r="D190" s="167" t="s">
        <v>141</v>
      </c>
      <c r="E190" s="168" t="s">
        <v>1</v>
      </c>
      <c r="F190" s="169" t="s">
        <v>264</v>
      </c>
      <c r="H190" s="168" t="s">
        <v>1</v>
      </c>
      <c r="I190" s="170"/>
      <c r="L190" s="166"/>
      <c r="M190" s="171"/>
      <c r="N190" s="172"/>
      <c r="O190" s="172"/>
      <c r="P190" s="172"/>
      <c r="Q190" s="172"/>
      <c r="R190" s="172"/>
      <c r="S190" s="172"/>
      <c r="T190" s="173"/>
      <c r="AT190" s="168" t="s">
        <v>141</v>
      </c>
      <c r="AU190" s="168" t="s">
        <v>139</v>
      </c>
      <c r="AV190" s="13" t="s">
        <v>85</v>
      </c>
      <c r="AW190" s="13" t="s">
        <v>32</v>
      </c>
      <c r="AX190" s="13" t="s">
        <v>77</v>
      </c>
      <c r="AY190" s="168" t="s">
        <v>132</v>
      </c>
    </row>
    <row r="191" spans="1:65" s="14" customFormat="1" x14ac:dyDescent="0.2">
      <c r="B191" s="174"/>
      <c r="D191" s="167" t="s">
        <v>141</v>
      </c>
      <c r="E191" s="175" t="s">
        <v>1</v>
      </c>
      <c r="F191" s="176" t="s">
        <v>265</v>
      </c>
      <c r="H191" s="177">
        <v>14.28</v>
      </c>
      <c r="I191" s="178"/>
      <c r="L191" s="174"/>
      <c r="M191" s="179"/>
      <c r="N191" s="180"/>
      <c r="O191" s="180"/>
      <c r="P191" s="180"/>
      <c r="Q191" s="180"/>
      <c r="R191" s="180"/>
      <c r="S191" s="180"/>
      <c r="T191" s="181"/>
      <c r="AT191" s="175" t="s">
        <v>141</v>
      </c>
      <c r="AU191" s="175" t="s">
        <v>139</v>
      </c>
      <c r="AV191" s="14" t="s">
        <v>139</v>
      </c>
      <c r="AW191" s="14" t="s">
        <v>32</v>
      </c>
      <c r="AX191" s="14" t="s">
        <v>77</v>
      </c>
      <c r="AY191" s="175" t="s">
        <v>132</v>
      </c>
    </row>
    <row r="192" spans="1:65" s="14" customFormat="1" x14ac:dyDescent="0.2">
      <c r="B192" s="174"/>
      <c r="D192" s="167" t="s">
        <v>141</v>
      </c>
      <c r="E192" s="175" t="s">
        <v>1</v>
      </c>
      <c r="F192" s="176" t="s">
        <v>266</v>
      </c>
      <c r="H192" s="177">
        <v>5.0999999999999996</v>
      </c>
      <c r="I192" s="178"/>
      <c r="L192" s="174"/>
      <c r="M192" s="179"/>
      <c r="N192" s="180"/>
      <c r="O192" s="180"/>
      <c r="P192" s="180"/>
      <c r="Q192" s="180"/>
      <c r="R192" s="180"/>
      <c r="S192" s="180"/>
      <c r="T192" s="181"/>
      <c r="AT192" s="175" t="s">
        <v>141</v>
      </c>
      <c r="AU192" s="175" t="s">
        <v>139</v>
      </c>
      <c r="AV192" s="14" t="s">
        <v>139</v>
      </c>
      <c r="AW192" s="14" t="s">
        <v>32</v>
      </c>
      <c r="AX192" s="14" t="s">
        <v>77</v>
      </c>
      <c r="AY192" s="175" t="s">
        <v>132</v>
      </c>
    </row>
    <row r="193" spans="1:51" s="15" customFormat="1" x14ac:dyDescent="0.2">
      <c r="B193" s="182"/>
      <c r="D193" s="167" t="s">
        <v>141</v>
      </c>
      <c r="E193" s="183" t="s">
        <v>1</v>
      </c>
      <c r="F193" s="184" t="s">
        <v>172</v>
      </c>
      <c r="H193" s="185">
        <v>19.38</v>
      </c>
      <c r="I193" s="186"/>
      <c r="L193" s="182"/>
      <c r="M193" s="190"/>
      <c r="N193" s="191"/>
      <c r="O193" s="191"/>
      <c r="P193" s="191"/>
      <c r="Q193" s="191"/>
      <c r="R193" s="191"/>
      <c r="S193" s="191"/>
      <c r="T193" s="192"/>
      <c r="AT193" s="183" t="s">
        <v>141</v>
      </c>
      <c r="AU193" s="183" t="s">
        <v>139</v>
      </c>
      <c r="AV193" s="15" t="s">
        <v>138</v>
      </c>
      <c r="AW193" s="15" t="s">
        <v>32</v>
      </c>
      <c r="AX193" s="15" t="s">
        <v>85</v>
      </c>
      <c r="AY193" s="183" t="s">
        <v>132</v>
      </c>
    </row>
    <row r="194" spans="1:51" s="2" customFormat="1" ht="6.95" customHeight="1" x14ac:dyDescent="0.2">
      <c r="A194" s="33"/>
      <c r="B194" s="51"/>
      <c r="C194" s="52"/>
      <c r="D194" s="52"/>
      <c r="E194" s="52"/>
      <c r="F194" s="52"/>
      <c r="G194" s="52"/>
      <c r="H194" s="52"/>
      <c r="I194" s="52"/>
      <c r="J194" s="52"/>
      <c r="K194" s="52"/>
      <c r="L194" s="34"/>
      <c r="M194" s="33"/>
      <c r="O194" s="33"/>
      <c r="P194" s="33"/>
      <c r="Q194" s="33"/>
      <c r="R194" s="33"/>
      <c r="S194" s="33"/>
      <c r="T194" s="33"/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</row>
  </sheetData>
  <autoFilter ref="C122:K193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601"/>
  <sheetViews>
    <sheetView showGridLines="0" topLeftCell="A22" workbookViewId="0">
      <selection activeCell="F52" sqref="F52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48" t="s">
        <v>5</v>
      </c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8" t="s">
        <v>89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 x14ac:dyDescent="0.2">
      <c r="B4" s="21"/>
      <c r="D4" s="22" t="s">
        <v>102</v>
      </c>
      <c r="L4" s="21"/>
      <c r="M4" s="97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8" t="s">
        <v>15</v>
      </c>
      <c r="L6" s="21"/>
    </row>
    <row r="7" spans="1:46" s="1" customFormat="1" ht="16.5" customHeight="1" x14ac:dyDescent="0.2">
      <c r="B7" s="21"/>
      <c r="E7" s="264" t="str">
        <f>'Rekapitulácia stavby'!K6</f>
        <v>Rekonštrukcia RD na budovu pre obchod a služby</v>
      </c>
      <c r="F7" s="265"/>
      <c r="G7" s="265"/>
      <c r="H7" s="265"/>
      <c r="L7" s="21"/>
    </row>
    <row r="8" spans="1:46" s="2" customFormat="1" ht="12" customHeight="1" x14ac:dyDescent="0.2">
      <c r="A8" s="33"/>
      <c r="B8" s="34"/>
      <c r="C8" s="33"/>
      <c r="D8" s="28" t="s">
        <v>103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 x14ac:dyDescent="0.2">
      <c r="A9" s="33"/>
      <c r="B9" s="34"/>
      <c r="C9" s="33"/>
      <c r="D9" s="33"/>
      <c r="E9" s="242" t="s">
        <v>267</v>
      </c>
      <c r="F9" s="263"/>
      <c r="G9" s="263"/>
      <c r="H9" s="26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 x14ac:dyDescent="0.2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 x14ac:dyDescent="0.2">
      <c r="A12" s="33"/>
      <c r="B12" s="34"/>
      <c r="C12" s="33"/>
      <c r="D12" s="28" t="s">
        <v>19</v>
      </c>
      <c r="E12" s="33"/>
      <c r="F12" s="26" t="s">
        <v>105</v>
      </c>
      <c r="G12" s="33"/>
      <c r="H12" s="33"/>
      <c r="I12" s="28" t="s">
        <v>21</v>
      </c>
      <c r="J12" s="59" t="str">
        <f>'Rekapitulácia stavby'!AN8</f>
        <v>1. 11. 2021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 x14ac:dyDescent="0.2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IF('Rekapitulácia stavby'!AN10="","",'Rekapitulácia stavby'!AN10)</f>
        <v>46430776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 x14ac:dyDescent="0.2">
      <c r="A15" s="33"/>
      <c r="B15" s="34"/>
      <c r="C15" s="33"/>
      <c r="D15" s="33"/>
      <c r="E15" s="26" t="str">
        <f>IF('Rekapitulácia stavby'!E11="","",'Rekapitulácia stavby'!E11)</f>
        <v>Mgr.Tímea Kovács</v>
      </c>
      <c r="F15" s="33"/>
      <c r="G15" s="33"/>
      <c r="H15" s="33"/>
      <c r="I15" s="28" t="s">
        <v>27</v>
      </c>
      <c r="J15" s="26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28" t="s">
        <v>27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24</v>
      </c>
      <c r="J20" s="26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tr">
        <f>IF('Rekapitulácia stavby'!E17="","",'Rekapitulácia stavby'!E17)</f>
        <v>Ing.Pavol Nagy</v>
      </c>
      <c r="F21" s="33"/>
      <c r="G21" s="33"/>
      <c r="H21" s="33"/>
      <c r="I21" s="28" t="s">
        <v>27</v>
      </c>
      <c r="J21" s="26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24</v>
      </c>
      <c r="J23" s="26" t="str">
        <f>IF('Rekapitulácia stavby'!AN19="","",'Rekapitulácia stavby'!AN19)</f>
        <v>43165346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 t="str">
        <f>IF('Rekapitulácia stavby'!E20="","",'Rekapitulácia stavby'!E20)</f>
        <v>Ing.Silvia Gujberová</v>
      </c>
      <c r="F24" s="33"/>
      <c r="G24" s="33"/>
      <c r="H24" s="33"/>
      <c r="I24" s="28" t="s">
        <v>27</v>
      </c>
      <c r="J24" s="26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36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8"/>
      <c r="B27" s="99"/>
      <c r="C27" s="98"/>
      <c r="D27" s="98"/>
      <c r="E27" s="262" t="s">
        <v>1</v>
      </c>
      <c r="F27" s="262"/>
      <c r="G27" s="262"/>
      <c r="H27" s="262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101" t="s">
        <v>37</v>
      </c>
      <c r="E30" s="33"/>
      <c r="F30" s="33"/>
      <c r="G30" s="33"/>
      <c r="H30" s="33"/>
      <c r="I30" s="33"/>
      <c r="J30" s="75">
        <f>ROUND(J137,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102" t="s">
        <v>41</v>
      </c>
      <c r="E33" s="39" t="s">
        <v>42</v>
      </c>
      <c r="F33" s="103">
        <f>ROUND((SUM(BE137:BE600)),  2)</f>
        <v>0</v>
      </c>
      <c r="G33" s="104"/>
      <c r="H33" s="104"/>
      <c r="I33" s="105">
        <v>0.2</v>
      </c>
      <c r="J33" s="103">
        <f>ROUND(((SUM(BE137:BE600))*I33),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39" t="s">
        <v>43</v>
      </c>
      <c r="F34" s="103">
        <f>ROUND((SUM(BF137:BF600)),  2)</f>
        <v>0</v>
      </c>
      <c r="G34" s="104"/>
      <c r="H34" s="104"/>
      <c r="I34" s="105">
        <v>0.2</v>
      </c>
      <c r="J34" s="103">
        <f>ROUND(((SUM(BF137:BF600))*I34),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44</v>
      </c>
      <c r="F35" s="106">
        <f>ROUND((SUM(BG137:BG600)),  2)</f>
        <v>0</v>
      </c>
      <c r="G35" s="33"/>
      <c r="H35" s="33"/>
      <c r="I35" s="107">
        <v>0.2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45</v>
      </c>
      <c r="F36" s="106">
        <f>ROUND((SUM(BH137:BH600)),  2)</f>
        <v>0</v>
      </c>
      <c r="G36" s="33"/>
      <c r="H36" s="33"/>
      <c r="I36" s="107">
        <v>0.2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39" t="s">
        <v>46</v>
      </c>
      <c r="F37" s="103">
        <f>ROUND((SUM(BI137:BI600)),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8"/>
      <c r="D39" s="109" t="s">
        <v>47</v>
      </c>
      <c r="E39" s="64"/>
      <c r="F39" s="64"/>
      <c r="G39" s="110" t="s">
        <v>48</v>
      </c>
      <c r="H39" s="111" t="s">
        <v>49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6"/>
      <c r="D50" s="47" t="s">
        <v>50</v>
      </c>
      <c r="E50" s="48"/>
      <c r="F50" s="48"/>
      <c r="G50" s="47" t="s">
        <v>51</v>
      </c>
      <c r="H50" s="48"/>
      <c r="I50" s="48"/>
      <c r="J50" s="48"/>
      <c r="K50" s="48"/>
      <c r="L50" s="46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9" t="s">
        <v>52</v>
      </c>
      <c r="E61" s="36"/>
      <c r="F61" s="114" t="s">
        <v>53</v>
      </c>
      <c r="G61" s="49" t="s">
        <v>1493</v>
      </c>
      <c r="H61" s="36"/>
      <c r="I61" s="36"/>
      <c r="J61" s="115" t="s">
        <v>53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7" t="s">
        <v>54</v>
      </c>
      <c r="E65" s="50"/>
      <c r="F65" s="50"/>
      <c r="G65" s="47" t="s">
        <v>55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9" t="s">
        <v>52</v>
      </c>
      <c r="E76" s="36"/>
      <c r="F76" s="114" t="s">
        <v>53</v>
      </c>
      <c r="G76" s="49" t="s">
        <v>52</v>
      </c>
      <c r="H76" s="36"/>
      <c r="I76" s="36"/>
      <c r="J76" s="115" t="s">
        <v>53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106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64" t="str">
        <f>E7</f>
        <v>Rekonštrukcia RD na budovu pre obchod a služby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103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42" t="str">
        <f>E9</f>
        <v>02 - Stavebné práce</v>
      </c>
      <c r="F87" s="263"/>
      <c r="G87" s="263"/>
      <c r="H87" s="26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19</v>
      </c>
      <c r="D89" s="33"/>
      <c r="E89" s="33"/>
      <c r="F89" s="26" t="str">
        <f>F12</f>
        <v xml:space="preserve"> </v>
      </c>
      <c r="G89" s="33"/>
      <c r="H89" s="33"/>
      <c r="I89" s="28" t="s">
        <v>21</v>
      </c>
      <c r="J89" s="59" t="str">
        <f>IF(J12="","",J12)</f>
        <v>1. 11. 2021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 x14ac:dyDescent="0.2">
      <c r="A91" s="33"/>
      <c r="B91" s="34"/>
      <c r="C91" s="28" t="s">
        <v>23</v>
      </c>
      <c r="D91" s="33"/>
      <c r="E91" s="33"/>
      <c r="F91" s="26" t="str">
        <f>E15</f>
        <v>Mgr.Tímea Kovács</v>
      </c>
      <c r="G91" s="33"/>
      <c r="H91" s="33"/>
      <c r="I91" s="28" t="s">
        <v>30</v>
      </c>
      <c r="J91" s="31" t="str">
        <f>E21</f>
        <v>Ing.Pavol Nagy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Ing.Silvia Gujberová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6" t="s">
        <v>107</v>
      </c>
      <c r="D94" s="108"/>
      <c r="E94" s="108"/>
      <c r="F94" s="108"/>
      <c r="G94" s="108"/>
      <c r="H94" s="108"/>
      <c r="I94" s="108"/>
      <c r="J94" s="117" t="s">
        <v>108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8" t="s">
        <v>109</v>
      </c>
      <c r="D96" s="33"/>
      <c r="E96" s="33"/>
      <c r="F96" s="33"/>
      <c r="G96" s="33"/>
      <c r="H96" s="33"/>
      <c r="I96" s="33"/>
      <c r="J96" s="75">
        <f>J137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2:12" s="9" customFormat="1" ht="24.95" customHeight="1" x14ac:dyDescent="0.2">
      <c r="B97" s="119"/>
      <c r="D97" s="120" t="s">
        <v>111</v>
      </c>
      <c r="E97" s="121"/>
      <c r="F97" s="121"/>
      <c r="G97" s="121"/>
      <c r="H97" s="121"/>
      <c r="I97" s="121"/>
      <c r="J97" s="122">
        <f>J138</f>
        <v>0</v>
      </c>
      <c r="L97" s="119"/>
    </row>
    <row r="98" spans="2:12" s="10" customFormat="1" ht="19.899999999999999" customHeight="1" x14ac:dyDescent="0.2">
      <c r="B98" s="123"/>
      <c r="D98" s="124" t="s">
        <v>112</v>
      </c>
      <c r="E98" s="125"/>
      <c r="F98" s="125"/>
      <c r="G98" s="125"/>
      <c r="H98" s="125"/>
      <c r="I98" s="125"/>
      <c r="J98" s="126">
        <f>J139</f>
        <v>0</v>
      </c>
      <c r="L98" s="123"/>
    </row>
    <row r="99" spans="2:12" s="10" customFormat="1" ht="19.899999999999999" customHeight="1" x14ac:dyDescent="0.2">
      <c r="B99" s="123"/>
      <c r="D99" s="124" t="s">
        <v>268</v>
      </c>
      <c r="E99" s="125"/>
      <c r="F99" s="125"/>
      <c r="G99" s="125"/>
      <c r="H99" s="125"/>
      <c r="I99" s="125"/>
      <c r="J99" s="126">
        <f>J171</f>
        <v>0</v>
      </c>
      <c r="L99" s="123"/>
    </row>
    <row r="100" spans="2:12" s="10" customFormat="1" ht="19.899999999999999" customHeight="1" x14ac:dyDescent="0.2">
      <c r="B100" s="123"/>
      <c r="D100" s="124" t="s">
        <v>269</v>
      </c>
      <c r="E100" s="125"/>
      <c r="F100" s="125"/>
      <c r="G100" s="125"/>
      <c r="H100" s="125"/>
      <c r="I100" s="125"/>
      <c r="J100" s="126">
        <f>J217</f>
        <v>0</v>
      </c>
      <c r="L100" s="123"/>
    </row>
    <row r="101" spans="2:12" s="10" customFormat="1" ht="19.899999999999999" customHeight="1" x14ac:dyDescent="0.2">
      <c r="B101" s="123"/>
      <c r="D101" s="124" t="s">
        <v>270</v>
      </c>
      <c r="E101" s="125"/>
      <c r="F101" s="125"/>
      <c r="G101" s="125"/>
      <c r="H101" s="125"/>
      <c r="I101" s="125"/>
      <c r="J101" s="126">
        <f>J238</f>
        <v>0</v>
      </c>
      <c r="L101" s="123"/>
    </row>
    <row r="102" spans="2:12" s="10" customFormat="1" ht="19.899999999999999" customHeight="1" x14ac:dyDescent="0.2">
      <c r="B102" s="123"/>
      <c r="D102" s="124" t="s">
        <v>271</v>
      </c>
      <c r="E102" s="125"/>
      <c r="F102" s="125"/>
      <c r="G102" s="125"/>
      <c r="H102" s="125"/>
      <c r="I102" s="125"/>
      <c r="J102" s="126">
        <f>J265</f>
        <v>0</v>
      </c>
      <c r="L102" s="123"/>
    </row>
    <row r="103" spans="2:12" s="10" customFormat="1" ht="19.899999999999999" customHeight="1" x14ac:dyDescent="0.2">
      <c r="B103" s="123"/>
      <c r="D103" s="124" t="s">
        <v>272</v>
      </c>
      <c r="E103" s="125"/>
      <c r="F103" s="125"/>
      <c r="G103" s="125"/>
      <c r="H103" s="125"/>
      <c r="I103" s="125"/>
      <c r="J103" s="126">
        <f>J281</f>
        <v>0</v>
      </c>
      <c r="L103" s="123"/>
    </row>
    <row r="104" spans="2:12" s="10" customFormat="1" ht="19.899999999999999" customHeight="1" x14ac:dyDescent="0.2">
      <c r="B104" s="123"/>
      <c r="D104" s="124" t="s">
        <v>113</v>
      </c>
      <c r="E104" s="125"/>
      <c r="F104" s="125"/>
      <c r="G104" s="125"/>
      <c r="H104" s="125"/>
      <c r="I104" s="125"/>
      <c r="J104" s="126">
        <f>J344</f>
        <v>0</v>
      </c>
      <c r="L104" s="123"/>
    </row>
    <row r="105" spans="2:12" s="10" customFormat="1" ht="19.899999999999999" customHeight="1" x14ac:dyDescent="0.2">
      <c r="B105" s="123"/>
      <c r="D105" s="124" t="s">
        <v>273</v>
      </c>
      <c r="E105" s="125"/>
      <c r="F105" s="125"/>
      <c r="G105" s="125"/>
      <c r="H105" s="125"/>
      <c r="I105" s="125"/>
      <c r="J105" s="126">
        <f>J378</f>
        <v>0</v>
      </c>
      <c r="L105" s="123"/>
    </row>
    <row r="106" spans="2:12" s="9" customFormat="1" ht="24.95" customHeight="1" x14ac:dyDescent="0.2">
      <c r="B106" s="119"/>
      <c r="D106" s="120" t="s">
        <v>114</v>
      </c>
      <c r="E106" s="121"/>
      <c r="F106" s="121"/>
      <c r="G106" s="121"/>
      <c r="H106" s="121"/>
      <c r="I106" s="121"/>
      <c r="J106" s="122">
        <f>J380</f>
        <v>0</v>
      </c>
      <c r="L106" s="119"/>
    </row>
    <row r="107" spans="2:12" s="10" customFormat="1" ht="19.899999999999999" customHeight="1" x14ac:dyDescent="0.2">
      <c r="B107" s="123"/>
      <c r="D107" s="124" t="s">
        <v>274</v>
      </c>
      <c r="E107" s="125"/>
      <c r="F107" s="125"/>
      <c r="G107" s="125"/>
      <c r="H107" s="125"/>
      <c r="I107" s="125"/>
      <c r="J107" s="126">
        <f>J381</f>
        <v>0</v>
      </c>
      <c r="L107" s="123"/>
    </row>
    <row r="108" spans="2:12" s="10" customFormat="1" ht="19.899999999999999" customHeight="1" x14ac:dyDescent="0.2">
      <c r="B108" s="123"/>
      <c r="D108" s="124" t="s">
        <v>275</v>
      </c>
      <c r="E108" s="125"/>
      <c r="F108" s="125"/>
      <c r="G108" s="125"/>
      <c r="H108" s="125"/>
      <c r="I108" s="125"/>
      <c r="J108" s="126">
        <f>J407</f>
        <v>0</v>
      </c>
      <c r="L108" s="123"/>
    </row>
    <row r="109" spans="2:12" s="10" customFormat="1" ht="19.899999999999999" customHeight="1" x14ac:dyDescent="0.2">
      <c r="B109" s="123"/>
      <c r="D109" s="124" t="s">
        <v>115</v>
      </c>
      <c r="E109" s="125"/>
      <c r="F109" s="125"/>
      <c r="G109" s="125"/>
      <c r="H109" s="125"/>
      <c r="I109" s="125"/>
      <c r="J109" s="126">
        <f>J439</f>
        <v>0</v>
      </c>
      <c r="L109" s="123"/>
    </row>
    <row r="110" spans="2:12" s="10" customFormat="1" ht="19.899999999999999" customHeight="1" x14ac:dyDescent="0.2">
      <c r="B110" s="123"/>
      <c r="D110" s="124" t="s">
        <v>276</v>
      </c>
      <c r="E110" s="125"/>
      <c r="F110" s="125"/>
      <c r="G110" s="125"/>
      <c r="H110" s="125"/>
      <c r="I110" s="125"/>
      <c r="J110" s="126">
        <f>J493</f>
        <v>0</v>
      </c>
      <c r="L110" s="123"/>
    </row>
    <row r="111" spans="2:12" s="10" customFormat="1" ht="19.899999999999999" customHeight="1" x14ac:dyDescent="0.2">
      <c r="B111" s="123"/>
      <c r="D111" s="124" t="s">
        <v>116</v>
      </c>
      <c r="E111" s="125"/>
      <c r="F111" s="125"/>
      <c r="G111" s="125"/>
      <c r="H111" s="125"/>
      <c r="I111" s="125"/>
      <c r="J111" s="126">
        <f>J498</f>
        <v>0</v>
      </c>
      <c r="L111" s="123"/>
    </row>
    <row r="112" spans="2:12" s="10" customFormat="1" ht="19.899999999999999" customHeight="1" x14ac:dyDescent="0.2">
      <c r="B112" s="123"/>
      <c r="D112" s="124" t="s">
        <v>117</v>
      </c>
      <c r="E112" s="125"/>
      <c r="F112" s="125"/>
      <c r="G112" s="125"/>
      <c r="H112" s="125"/>
      <c r="I112" s="125"/>
      <c r="J112" s="126">
        <f>J506</f>
        <v>0</v>
      </c>
      <c r="L112" s="123"/>
    </row>
    <row r="113" spans="1:31" s="10" customFormat="1" ht="19.899999999999999" customHeight="1" x14ac:dyDescent="0.2">
      <c r="B113" s="123"/>
      <c r="D113" s="124" t="s">
        <v>277</v>
      </c>
      <c r="E113" s="125"/>
      <c r="F113" s="125"/>
      <c r="G113" s="125"/>
      <c r="H113" s="125"/>
      <c r="I113" s="125"/>
      <c r="J113" s="126">
        <f>J510</f>
        <v>0</v>
      </c>
      <c r="L113" s="123"/>
    </row>
    <row r="114" spans="1:31" s="10" customFormat="1" ht="19.899999999999999" customHeight="1" x14ac:dyDescent="0.2">
      <c r="B114" s="123"/>
      <c r="D114" s="124" t="s">
        <v>278</v>
      </c>
      <c r="E114" s="125"/>
      <c r="F114" s="125"/>
      <c r="G114" s="125"/>
      <c r="H114" s="125"/>
      <c r="I114" s="125"/>
      <c r="J114" s="126">
        <f>J531</f>
        <v>0</v>
      </c>
      <c r="L114" s="123"/>
    </row>
    <row r="115" spans="1:31" s="10" customFormat="1" ht="19.899999999999999" customHeight="1" x14ac:dyDescent="0.2">
      <c r="B115" s="123"/>
      <c r="D115" s="124" t="s">
        <v>279</v>
      </c>
      <c r="E115" s="125"/>
      <c r="F115" s="125"/>
      <c r="G115" s="125"/>
      <c r="H115" s="125"/>
      <c r="I115" s="125"/>
      <c r="J115" s="126">
        <f>J549</f>
        <v>0</v>
      </c>
      <c r="L115" s="123"/>
    </row>
    <row r="116" spans="1:31" s="10" customFormat="1" ht="19.899999999999999" customHeight="1" x14ac:dyDescent="0.2">
      <c r="B116" s="123"/>
      <c r="D116" s="124" t="s">
        <v>280</v>
      </c>
      <c r="E116" s="125"/>
      <c r="F116" s="125"/>
      <c r="G116" s="125"/>
      <c r="H116" s="125"/>
      <c r="I116" s="125"/>
      <c r="J116" s="126">
        <f>J565</f>
        <v>0</v>
      </c>
      <c r="L116" s="123"/>
    </row>
    <row r="117" spans="1:31" s="10" customFormat="1" ht="19.899999999999999" customHeight="1" x14ac:dyDescent="0.2">
      <c r="B117" s="123"/>
      <c r="D117" s="124" t="s">
        <v>281</v>
      </c>
      <c r="E117" s="125"/>
      <c r="F117" s="125"/>
      <c r="G117" s="125"/>
      <c r="H117" s="125"/>
      <c r="I117" s="125"/>
      <c r="J117" s="126">
        <f>J569</f>
        <v>0</v>
      </c>
      <c r="L117" s="123"/>
    </row>
    <row r="118" spans="1:31" s="2" customFormat="1" ht="21.75" customHeight="1" x14ac:dyDescent="0.2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31" s="2" customFormat="1" ht="6.95" customHeight="1" x14ac:dyDescent="0.2">
      <c r="A119" s="33"/>
      <c r="B119" s="51"/>
      <c r="C119" s="52"/>
      <c r="D119" s="52"/>
      <c r="E119" s="52"/>
      <c r="F119" s="52"/>
      <c r="G119" s="52"/>
      <c r="H119" s="52"/>
      <c r="I119" s="52"/>
      <c r="J119" s="52"/>
      <c r="K119" s="52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3" spans="1:31" s="2" customFormat="1" ht="6.95" customHeight="1" x14ac:dyDescent="0.2">
      <c r="A123" s="33"/>
      <c r="B123" s="53"/>
      <c r="C123" s="54"/>
      <c r="D123" s="54"/>
      <c r="E123" s="54"/>
      <c r="F123" s="54"/>
      <c r="G123" s="54"/>
      <c r="H123" s="54"/>
      <c r="I123" s="54"/>
      <c r="J123" s="54"/>
      <c r="K123" s="54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31" s="2" customFormat="1" ht="24.95" customHeight="1" x14ac:dyDescent="0.2">
      <c r="A124" s="33"/>
      <c r="B124" s="34"/>
      <c r="C124" s="22" t="s">
        <v>118</v>
      </c>
      <c r="D124" s="33"/>
      <c r="E124" s="33"/>
      <c r="F124" s="33"/>
      <c r="G124" s="33"/>
      <c r="H124" s="33"/>
      <c r="I124" s="33"/>
      <c r="J124" s="33"/>
      <c r="K124" s="33"/>
      <c r="L124" s="46"/>
      <c r="S124" s="33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</row>
    <row r="125" spans="1:31" s="2" customFormat="1" ht="6.95" customHeight="1" x14ac:dyDescent="0.2">
      <c r="A125" s="33"/>
      <c r="B125" s="34"/>
      <c r="C125" s="33"/>
      <c r="D125" s="33"/>
      <c r="E125" s="33"/>
      <c r="F125" s="33"/>
      <c r="G125" s="33"/>
      <c r="H125" s="33"/>
      <c r="I125" s="33"/>
      <c r="J125" s="33"/>
      <c r="K125" s="33"/>
      <c r="L125" s="46"/>
      <c r="S125" s="33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</row>
    <row r="126" spans="1:31" s="2" customFormat="1" ht="12" customHeight="1" x14ac:dyDescent="0.2">
      <c r="A126" s="33"/>
      <c r="B126" s="34"/>
      <c r="C126" s="28" t="s">
        <v>15</v>
      </c>
      <c r="D126" s="33"/>
      <c r="E126" s="33"/>
      <c r="F126" s="33"/>
      <c r="G126" s="33"/>
      <c r="H126" s="33"/>
      <c r="I126" s="33"/>
      <c r="J126" s="33"/>
      <c r="K126" s="33"/>
      <c r="L126" s="46"/>
      <c r="S126" s="33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</row>
    <row r="127" spans="1:31" s="2" customFormat="1" ht="16.5" customHeight="1" x14ac:dyDescent="0.2">
      <c r="A127" s="33"/>
      <c r="B127" s="34"/>
      <c r="C127" s="33"/>
      <c r="D127" s="33"/>
      <c r="E127" s="264" t="str">
        <f>E7</f>
        <v>Rekonštrukcia RD na budovu pre obchod a služby</v>
      </c>
      <c r="F127" s="265"/>
      <c r="G127" s="265"/>
      <c r="H127" s="265"/>
      <c r="I127" s="33"/>
      <c r="J127" s="33"/>
      <c r="K127" s="33"/>
      <c r="L127" s="46"/>
      <c r="S127" s="33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</row>
    <row r="128" spans="1:31" s="2" customFormat="1" ht="12" customHeight="1" x14ac:dyDescent="0.2">
      <c r="A128" s="33"/>
      <c r="B128" s="34"/>
      <c r="C128" s="28" t="s">
        <v>103</v>
      </c>
      <c r="D128" s="33"/>
      <c r="E128" s="33"/>
      <c r="F128" s="33"/>
      <c r="G128" s="33"/>
      <c r="H128" s="33"/>
      <c r="I128" s="33"/>
      <c r="J128" s="33"/>
      <c r="K128" s="33"/>
      <c r="L128" s="46"/>
      <c r="S128" s="33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</row>
    <row r="129" spans="1:65" s="2" customFormat="1" ht="16.5" customHeight="1" x14ac:dyDescent="0.2">
      <c r="A129" s="33"/>
      <c r="B129" s="34"/>
      <c r="C129" s="33"/>
      <c r="D129" s="33"/>
      <c r="E129" s="242" t="str">
        <f>E9</f>
        <v>02 - Stavebné práce</v>
      </c>
      <c r="F129" s="263"/>
      <c r="G129" s="263"/>
      <c r="H129" s="263"/>
      <c r="I129" s="33"/>
      <c r="J129" s="33"/>
      <c r="K129" s="33"/>
      <c r="L129" s="46"/>
      <c r="S129" s="33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</row>
    <row r="130" spans="1:65" s="2" customFormat="1" ht="6.95" customHeight="1" x14ac:dyDescent="0.2">
      <c r="A130" s="33"/>
      <c r="B130" s="34"/>
      <c r="C130" s="33"/>
      <c r="D130" s="33"/>
      <c r="E130" s="33"/>
      <c r="F130" s="33"/>
      <c r="G130" s="33"/>
      <c r="H130" s="33"/>
      <c r="I130" s="33"/>
      <c r="J130" s="33"/>
      <c r="K130" s="33"/>
      <c r="L130" s="46"/>
      <c r="S130" s="33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</row>
    <row r="131" spans="1:65" s="2" customFormat="1" ht="12" customHeight="1" x14ac:dyDescent="0.2">
      <c r="A131" s="33"/>
      <c r="B131" s="34"/>
      <c r="C131" s="28" t="s">
        <v>19</v>
      </c>
      <c r="D131" s="33"/>
      <c r="E131" s="33"/>
      <c r="F131" s="26" t="str">
        <f>F12</f>
        <v xml:space="preserve"> </v>
      </c>
      <c r="G131" s="33"/>
      <c r="H131" s="33"/>
      <c r="I131" s="28" t="s">
        <v>21</v>
      </c>
      <c r="J131" s="59" t="str">
        <f>IF(J12="","",J12)</f>
        <v>1. 11. 2021</v>
      </c>
      <c r="K131" s="33"/>
      <c r="L131" s="46"/>
      <c r="S131" s="33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</row>
    <row r="132" spans="1:65" s="2" customFormat="1" ht="6.95" customHeight="1" x14ac:dyDescent="0.2">
      <c r="A132" s="33"/>
      <c r="B132" s="34"/>
      <c r="C132" s="33"/>
      <c r="D132" s="33"/>
      <c r="E132" s="33"/>
      <c r="F132" s="33"/>
      <c r="G132" s="33"/>
      <c r="H132" s="33"/>
      <c r="I132" s="33"/>
      <c r="J132" s="33"/>
      <c r="K132" s="33"/>
      <c r="L132" s="46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</row>
    <row r="133" spans="1:65" s="2" customFormat="1" ht="15.2" customHeight="1" x14ac:dyDescent="0.2">
      <c r="A133" s="33"/>
      <c r="B133" s="34"/>
      <c r="C133" s="28" t="s">
        <v>23</v>
      </c>
      <c r="D133" s="33"/>
      <c r="E133" s="33"/>
      <c r="F133" s="26" t="str">
        <f>E15</f>
        <v>Mgr.Tímea Kovács</v>
      </c>
      <c r="G133" s="33"/>
      <c r="H133" s="33"/>
      <c r="I133" s="28" t="s">
        <v>30</v>
      </c>
      <c r="J133" s="31" t="str">
        <f>E21</f>
        <v>Ing.Pavol Nagy</v>
      </c>
      <c r="K133" s="33"/>
      <c r="L133" s="46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</row>
    <row r="134" spans="1:65" s="2" customFormat="1" ht="15.2" customHeight="1" x14ac:dyDescent="0.2">
      <c r="A134" s="33"/>
      <c r="B134" s="34"/>
      <c r="C134" s="28" t="s">
        <v>28</v>
      </c>
      <c r="D134" s="33"/>
      <c r="E134" s="33"/>
      <c r="F134" s="26" t="str">
        <f>IF(E18="","",E18)</f>
        <v>Vyplň údaj</v>
      </c>
      <c r="G134" s="33"/>
      <c r="H134" s="33"/>
      <c r="I134" s="28" t="s">
        <v>33</v>
      </c>
      <c r="J134" s="31" t="str">
        <f>E24</f>
        <v>Ing.Silvia Gujberová</v>
      </c>
      <c r="K134" s="33"/>
      <c r="L134" s="46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</row>
    <row r="135" spans="1:65" s="2" customFormat="1" ht="10.35" customHeight="1" x14ac:dyDescent="0.2">
      <c r="A135" s="33"/>
      <c r="B135" s="34"/>
      <c r="C135" s="33"/>
      <c r="D135" s="33"/>
      <c r="E135" s="33"/>
      <c r="F135" s="33"/>
      <c r="G135" s="33"/>
      <c r="H135" s="33"/>
      <c r="I135" s="33"/>
      <c r="J135" s="33"/>
      <c r="K135" s="33"/>
      <c r="L135" s="46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</row>
    <row r="136" spans="1:65" s="11" customFormat="1" ht="29.25" customHeight="1" x14ac:dyDescent="0.2">
      <c r="A136" s="127"/>
      <c r="B136" s="128"/>
      <c r="C136" s="129" t="s">
        <v>119</v>
      </c>
      <c r="D136" s="130" t="s">
        <v>62</v>
      </c>
      <c r="E136" s="130" t="s">
        <v>58</v>
      </c>
      <c r="F136" s="130" t="s">
        <v>59</v>
      </c>
      <c r="G136" s="130" t="s">
        <v>120</v>
      </c>
      <c r="H136" s="130" t="s">
        <v>121</v>
      </c>
      <c r="I136" s="130" t="s">
        <v>122</v>
      </c>
      <c r="J136" s="131" t="s">
        <v>108</v>
      </c>
      <c r="K136" s="132" t="s">
        <v>123</v>
      </c>
      <c r="L136" s="133"/>
      <c r="M136" s="66" t="s">
        <v>1</v>
      </c>
      <c r="N136" s="67" t="s">
        <v>41</v>
      </c>
      <c r="O136" s="67" t="s">
        <v>124</v>
      </c>
      <c r="P136" s="67" t="s">
        <v>125</v>
      </c>
      <c r="Q136" s="67" t="s">
        <v>126</v>
      </c>
      <c r="R136" s="67" t="s">
        <v>127</v>
      </c>
      <c r="S136" s="67" t="s">
        <v>128</v>
      </c>
      <c r="T136" s="68" t="s">
        <v>129</v>
      </c>
      <c r="U136" s="127"/>
      <c r="V136" s="127"/>
      <c r="W136" s="127"/>
      <c r="X136" s="127"/>
      <c r="Y136" s="127"/>
      <c r="Z136" s="127"/>
      <c r="AA136" s="127"/>
      <c r="AB136" s="127"/>
      <c r="AC136" s="127"/>
      <c r="AD136" s="127"/>
      <c r="AE136" s="127"/>
    </row>
    <row r="137" spans="1:65" s="2" customFormat="1" ht="22.9" customHeight="1" x14ac:dyDescent="0.25">
      <c r="A137" s="33"/>
      <c r="B137" s="34"/>
      <c r="C137" s="73" t="s">
        <v>109</v>
      </c>
      <c r="D137" s="33"/>
      <c r="E137" s="33"/>
      <c r="F137" s="33"/>
      <c r="G137" s="33"/>
      <c r="H137" s="33"/>
      <c r="I137" s="33"/>
      <c r="J137" s="134">
        <f>BK137</f>
        <v>0</v>
      </c>
      <c r="K137" s="33"/>
      <c r="L137" s="34"/>
      <c r="M137" s="69"/>
      <c r="N137" s="60"/>
      <c r="O137" s="70"/>
      <c r="P137" s="135">
        <f>P138+P380</f>
        <v>0</v>
      </c>
      <c r="Q137" s="70"/>
      <c r="R137" s="135">
        <f>R138+R380</f>
        <v>168.25660496900002</v>
      </c>
      <c r="S137" s="70"/>
      <c r="T137" s="136">
        <f>T138+T380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T137" s="18" t="s">
        <v>76</v>
      </c>
      <c r="AU137" s="18" t="s">
        <v>110</v>
      </c>
      <c r="BK137" s="137">
        <f>BK138+BK380</f>
        <v>0</v>
      </c>
    </row>
    <row r="138" spans="1:65" s="12" customFormat="1" ht="25.9" customHeight="1" x14ac:dyDescent="0.2">
      <c r="B138" s="138"/>
      <c r="D138" s="139" t="s">
        <v>76</v>
      </c>
      <c r="E138" s="140" t="s">
        <v>130</v>
      </c>
      <c r="F138" s="140" t="s">
        <v>131</v>
      </c>
      <c r="I138" s="141"/>
      <c r="J138" s="142">
        <f>BK138</f>
        <v>0</v>
      </c>
      <c r="L138" s="138"/>
      <c r="M138" s="143"/>
      <c r="N138" s="144"/>
      <c r="O138" s="144"/>
      <c r="P138" s="145">
        <f>P139+P171+P217+P238+P265+P281+P344+P378</f>
        <v>0</v>
      </c>
      <c r="Q138" s="144"/>
      <c r="R138" s="145">
        <f>R139+R171+R217+R238+R265+R281+R344+R378</f>
        <v>157.39921447900002</v>
      </c>
      <c r="S138" s="144"/>
      <c r="T138" s="146">
        <f>T139+T171+T217+T238+T265+T281+T344+T378</f>
        <v>0</v>
      </c>
      <c r="AR138" s="139" t="s">
        <v>85</v>
      </c>
      <c r="AT138" s="147" t="s">
        <v>76</v>
      </c>
      <c r="AU138" s="147" t="s">
        <v>77</v>
      </c>
      <c r="AY138" s="139" t="s">
        <v>132</v>
      </c>
      <c r="BK138" s="148">
        <f>BK139+BK171+BK217+BK238+BK265+BK281+BK344+BK378</f>
        <v>0</v>
      </c>
    </row>
    <row r="139" spans="1:65" s="12" customFormat="1" ht="22.9" customHeight="1" x14ac:dyDescent="0.2">
      <c r="B139" s="138"/>
      <c r="D139" s="139" t="s">
        <v>76</v>
      </c>
      <c r="E139" s="149" t="s">
        <v>85</v>
      </c>
      <c r="F139" s="149" t="s">
        <v>133</v>
      </c>
      <c r="I139" s="141"/>
      <c r="J139" s="150">
        <f>BK139</f>
        <v>0</v>
      </c>
      <c r="L139" s="138"/>
      <c r="M139" s="143"/>
      <c r="N139" s="144"/>
      <c r="O139" s="144"/>
      <c r="P139" s="145">
        <f>SUM(P140:P170)</f>
        <v>0</v>
      </c>
      <c r="Q139" s="144"/>
      <c r="R139" s="145">
        <f>SUM(R140:R170)</f>
        <v>0</v>
      </c>
      <c r="S139" s="144"/>
      <c r="T139" s="146">
        <f>SUM(T140:T170)</f>
        <v>0</v>
      </c>
      <c r="AR139" s="139" t="s">
        <v>85</v>
      </c>
      <c r="AT139" s="147" t="s">
        <v>76</v>
      </c>
      <c r="AU139" s="147" t="s">
        <v>85</v>
      </c>
      <c r="AY139" s="139" t="s">
        <v>132</v>
      </c>
      <c r="BK139" s="148">
        <f>SUM(BK140:BK170)</f>
        <v>0</v>
      </c>
    </row>
    <row r="140" spans="1:65" s="2" customFormat="1" ht="24.2" customHeight="1" x14ac:dyDescent="0.2">
      <c r="A140" s="33"/>
      <c r="B140" s="151"/>
      <c r="C140" s="152" t="s">
        <v>85</v>
      </c>
      <c r="D140" s="152" t="s">
        <v>134</v>
      </c>
      <c r="E140" s="153" t="s">
        <v>282</v>
      </c>
      <c r="F140" s="154" t="s">
        <v>283</v>
      </c>
      <c r="G140" s="155" t="s">
        <v>137</v>
      </c>
      <c r="H140" s="156">
        <v>15.32</v>
      </c>
      <c r="I140" s="157"/>
      <c r="J140" s="158">
        <f>ROUND(I140*H140,2)</f>
        <v>0</v>
      </c>
      <c r="K140" s="159"/>
      <c r="L140" s="34"/>
      <c r="M140" s="160" t="s">
        <v>1</v>
      </c>
      <c r="N140" s="161" t="s">
        <v>43</v>
      </c>
      <c r="O140" s="62"/>
      <c r="P140" s="162">
        <f>O140*H140</f>
        <v>0</v>
      </c>
      <c r="Q140" s="162">
        <v>0</v>
      </c>
      <c r="R140" s="162">
        <f>Q140*H140</f>
        <v>0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138</v>
      </c>
      <c r="AT140" s="164" t="s">
        <v>134</v>
      </c>
      <c r="AU140" s="164" t="s">
        <v>139</v>
      </c>
      <c r="AY140" s="18" t="s">
        <v>132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139</v>
      </c>
      <c r="BK140" s="165">
        <f>ROUND(I140*H140,2)</f>
        <v>0</v>
      </c>
      <c r="BL140" s="18" t="s">
        <v>138</v>
      </c>
      <c r="BM140" s="164" t="s">
        <v>284</v>
      </c>
    </row>
    <row r="141" spans="1:65" s="13" customFormat="1" ht="22.5" x14ac:dyDescent="0.2">
      <c r="B141" s="166"/>
      <c r="D141" s="167" t="s">
        <v>141</v>
      </c>
      <c r="E141" s="168" t="s">
        <v>1</v>
      </c>
      <c r="F141" s="169" t="s">
        <v>285</v>
      </c>
      <c r="H141" s="168" t="s">
        <v>1</v>
      </c>
      <c r="I141" s="170"/>
      <c r="L141" s="166"/>
      <c r="M141" s="171"/>
      <c r="N141" s="172"/>
      <c r="O141" s="172"/>
      <c r="P141" s="172"/>
      <c r="Q141" s="172"/>
      <c r="R141" s="172"/>
      <c r="S141" s="172"/>
      <c r="T141" s="173"/>
      <c r="AT141" s="168" t="s">
        <v>141</v>
      </c>
      <c r="AU141" s="168" t="s">
        <v>139</v>
      </c>
      <c r="AV141" s="13" t="s">
        <v>85</v>
      </c>
      <c r="AW141" s="13" t="s">
        <v>32</v>
      </c>
      <c r="AX141" s="13" t="s">
        <v>77</v>
      </c>
      <c r="AY141" s="168" t="s">
        <v>132</v>
      </c>
    </row>
    <row r="142" spans="1:65" s="14" customFormat="1" x14ac:dyDescent="0.2">
      <c r="B142" s="174"/>
      <c r="D142" s="167" t="s">
        <v>141</v>
      </c>
      <c r="E142" s="175" t="s">
        <v>1</v>
      </c>
      <c r="F142" s="176" t="s">
        <v>286</v>
      </c>
      <c r="H142" s="177">
        <v>5.2</v>
      </c>
      <c r="I142" s="178"/>
      <c r="L142" s="174"/>
      <c r="M142" s="179"/>
      <c r="N142" s="180"/>
      <c r="O142" s="180"/>
      <c r="P142" s="180"/>
      <c r="Q142" s="180"/>
      <c r="R142" s="180"/>
      <c r="S142" s="180"/>
      <c r="T142" s="181"/>
      <c r="AT142" s="175" t="s">
        <v>141</v>
      </c>
      <c r="AU142" s="175" t="s">
        <v>139</v>
      </c>
      <c r="AV142" s="14" t="s">
        <v>139</v>
      </c>
      <c r="AW142" s="14" t="s">
        <v>32</v>
      </c>
      <c r="AX142" s="14" t="s">
        <v>77</v>
      </c>
      <c r="AY142" s="175" t="s">
        <v>132</v>
      </c>
    </row>
    <row r="143" spans="1:65" s="13" customFormat="1" x14ac:dyDescent="0.2">
      <c r="B143" s="166"/>
      <c r="D143" s="167" t="s">
        <v>141</v>
      </c>
      <c r="E143" s="168" t="s">
        <v>1</v>
      </c>
      <c r="F143" s="169" t="s">
        <v>287</v>
      </c>
      <c r="H143" s="168" t="s">
        <v>1</v>
      </c>
      <c r="I143" s="170"/>
      <c r="L143" s="166"/>
      <c r="M143" s="171"/>
      <c r="N143" s="172"/>
      <c r="O143" s="172"/>
      <c r="P143" s="172"/>
      <c r="Q143" s="172"/>
      <c r="R143" s="172"/>
      <c r="S143" s="172"/>
      <c r="T143" s="173"/>
      <c r="AT143" s="168" t="s">
        <v>141</v>
      </c>
      <c r="AU143" s="168" t="s">
        <v>139</v>
      </c>
      <c r="AV143" s="13" t="s">
        <v>85</v>
      </c>
      <c r="AW143" s="13" t="s">
        <v>32</v>
      </c>
      <c r="AX143" s="13" t="s">
        <v>77</v>
      </c>
      <c r="AY143" s="168" t="s">
        <v>132</v>
      </c>
    </row>
    <row r="144" spans="1:65" s="14" customFormat="1" x14ac:dyDescent="0.2">
      <c r="B144" s="174"/>
      <c r="D144" s="167" t="s">
        <v>141</v>
      </c>
      <c r="E144" s="175" t="s">
        <v>1</v>
      </c>
      <c r="F144" s="176" t="s">
        <v>288</v>
      </c>
      <c r="H144" s="177">
        <v>10.119999999999999</v>
      </c>
      <c r="I144" s="178"/>
      <c r="L144" s="174"/>
      <c r="M144" s="179"/>
      <c r="N144" s="180"/>
      <c r="O144" s="180"/>
      <c r="P144" s="180"/>
      <c r="Q144" s="180"/>
      <c r="R144" s="180"/>
      <c r="S144" s="180"/>
      <c r="T144" s="181"/>
      <c r="AT144" s="175" t="s">
        <v>141</v>
      </c>
      <c r="AU144" s="175" t="s">
        <v>139</v>
      </c>
      <c r="AV144" s="14" t="s">
        <v>139</v>
      </c>
      <c r="AW144" s="14" t="s">
        <v>32</v>
      </c>
      <c r="AX144" s="14" t="s">
        <v>77</v>
      </c>
      <c r="AY144" s="175" t="s">
        <v>132</v>
      </c>
    </row>
    <row r="145" spans="1:65" s="15" customFormat="1" x14ac:dyDescent="0.2">
      <c r="B145" s="182"/>
      <c r="D145" s="167" t="s">
        <v>141</v>
      </c>
      <c r="E145" s="183" t="s">
        <v>1</v>
      </c>
      <c r="F145" s="184" t="s">
        <v>172</v>
      </c>
      <c r="H145" s="185">
        <v>15.32</v>
      </c>
      <c r="I145" s="186"/>
      <c r="L145" s="182"/>
      <c r="M145" s="187"/>
      <c r="N145" s="188"/>
      <c r="O145" s="188"/>
      <c r="P145" s="188"/>
      <c r="Q145" s="188"/>
      <c r="R145" s="188"/>
      <c r="S145" s="188"/>
      <c r="T145" s="189"/>
      <c r="AT145" s="183" t="s">
        <v>141</v>
      </c>
      <c r="AU145" s="183" t="s">
        <v>139</v>
      </c>
      <c r="AV145" s="15" t="s">
        <v>138</v>
      </c>
      <c r="AW145" s="15" t="s">
        <v>32</v>
      </c>
      <c r="AX145" s="15" t="s">
        <v>85</v>
      </c>
      <c r="AY145" s="183" t="s">
        <v>132</v>
      </c>
    </row>
    <row r="146" spans="1:65" s="2" customFormat="1" ht="24.2" customHeight="1" x14ac:dyDescent="0.2">
      <c r="A146" s="33"/>
      <c r="B146" s="151"/>
      <c r="C146" s="152" t="s">
        <v>139</v>
      </c>
      <c r="D146" s="152" t="s">
        <v>134</v>
      </c>
      <c r="E146" s="153" t="s">
        <v>289</v>
      </c>
      <c r="F146" s="154" t="s">
        <v>290</v>
      </c>
      <c r="G146" s="155" t="s">
        <v>137</v>
      </c>
      <c r="H146" s="156">
        <v>15.32</v>
      </c>
      <c r="I146" s="157"/>
      <c r="J146" s="158">
        <f>ROUND(I146*H146,2)</f>
        <v>0</v>
      </c>
      <c r="K146" s="159"/>
      <c r="L146" s="34"/>
      <c r="M146" s="160" t="s">
        <v>1</v>
      </c>
      <c r="N146" s="161" t="s">
        <v>43</v>
      </c>
      <c r="O146" s="62"/>
      <c r="P146" s="162">
        <f>O146*H146</f>
        <v>0</v>
      </c>
      <c r="Q146" s="162">
        <v>0</v>
      </c>
      <c r="R146" s="162">
        <f>Q146*H146</f>
        <v>0</v>
      </c>
      <c r="S146" s="162">
        <v>0</v>
      </c>
      <c r="T146" s="163">
        <f>S146*H146</f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138</v>
      </c>
      <c r="AT146" s="164" t="s">
        <v>134</v>
      </c>
      <c r="AU146" s="164" t="s">
        <v>139</v>
      </c>
      <c r="AY146" s="18" t="s">
        <v>132</v>
      </c>
      <c r="BE146" s="165">
        <f>IF(N146="základná",J146,0)</f>
        <v>0</v>
      </c>
      <c r="BF146" s="165">
        <f>IF(N146="znížená",J146,0)</f>
        <v>0</v>
      </c>
      <c r="BG146" s="165">
        <f>IF(N146="zákl. prenesená",J146,0)</f>
        <v>0</v>
      </c>
      <c r="BH146" s="165">
        <f>IF(N146="zníž. prenesená",J146,0)</f>
        <v>0</v>
      </c>
      <c r="BI146" s="165">
        <f>IF(N146="nulová",J146,0)</f>
        <v>0</v>
      </c>
      <c r="BJ146" s="18" t="s">
        <v>139</v>
      </c>
      <c r="BK146" s="165">
        <f>ROUND(I146*H146,2)</f>
        <v>0</v>
      </c>
      <c r="BL146" s="18" t="s">
        <v>138</v>
      </c>
      <c r="BM146" s="164" t="s">
        <v>291</v>
      </c>
    </row>
    <row r="147" spans="1:65" s="2" customFormat="1" ht="21.75" customHeight="1" x14ac:dyDescent="0.2">
      <c r="A147" s="33"/>
      <c r="B147" s="151"/>
      <c r="C147" s="152" t="s">
        <v>147</v>
      </c>
      <c r="D147" s="152" t="s">
        <v>134</v>
      </c>
      <c r="E147" s="153" t="s">
        <v>292</v>
      </c>
      <c r="F147" s="154" t="s">
        <v>293</v>
      </c>
      <c r="G147" s="155" t="s">
        <v>137</v>
      </c>
      <c r="H147" s="156">
        <v>2.5</v>
      </c>
      <c r="I147" s="157"/>
      <c r="J147" s="158">
        <f>ROUND(I147*H147,2)</f>
        <v>0</v>
      </c>
      <c r="K147" s="159"/>
      <c r="L147" s="34"/>
      <c r="M147" s="160" t="s">
        <v>1</v>
      </c>
      <c r="N147" s="161" t="s">
        <v>43</v>
      </c>
      <c r="O147" s="62"/>
      <c r="P147" s="162">
        <f>O147*H147</f>
        <v>0</v>
      </c>
      <c r="Q147" s="162">
        <v>0</v>
      </c>
      <c r="R147" s="162">
        <f>Q147*H147</f>
        <v>0</v>
      </c>
      <c r="S147" s="162">
        <v>0</v>
      </c>
      <c r="T147" s="16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138</v>
      </c>
      <c r="AT147" s="164" t="s">
        <v>134</v>
      </c>
      <c r="AU147" s="164" t="s">
        <v>139</v>
      </c>
      <c r="AY147" s="18" t="s">
        <v>132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139</v>
      </c>
      <c r="BK147" s="165">
        <f>ROUND(I147*H147,2)</f>
        <v>0</v>
      </c>
      <c r="BL147" s="18" t="s">
        <v>138</v>
      </c>
      <c r="BM147" s="164" t="s">
        <v>294</v>
      </c>
    </row>
    <row r="148" spans="1:65" s="13" customFormat="1" x14ac:dyDescent="0.2">
      <c r="B148" s="166"/>
      <c r="D148" s="167" t="s">
        <v>141</v>
      </c>
      <c r="E148" s="168" t="s">
        <v>1</v>
      </c>
      <c r="F148" s="169" t="s">
        <v>295</v>
      </c>
      <c r="H148" s="168" t="s">
        <v>1</v>
      </c>
      <c r="I148" s="170"/>
      <c r="L148" s="166"/>
      <c r="M148" s="171"/>
      <c r="N148" s="172"/>
      <c r="O148" s="172"/>
      <c r="P148" s="172"/>
      <c r="Q148" s="172"/>
      <c r="R148" s="172"/>
      <c r="S148" s="172"/>
      <c r="T148" s="173"/>
      <c r="AT148" s="168" t="s">
        <v>141</v>
      </c>
      <c r="AU148" s="168" t="s">
        <v>139</v>
      </c>
      <c r="AV148" s="13" t="s">
        <v>85</v>
      </c>
      <c r="AW148" s="13" t="s">
        <v>32</v>
      </c>
      <c r="AX148" s="13" t="s">
        <v>77</v>
      </c>
      <c r="AY148" s="168" t="s">
        <v>132</v>
      </c>
    </row>
    <row r="149" spans="1:65" s="14" customFormat="1" x14ac:dyDescent="0.2">
      <c r="B149" s="174"/>
      <c r="D149" s="167" t="s">
        <v>141</v>
      </c>
      <c r="E149" s="175" t="s">
        <v>1</v>
      </c>
      <c r="F149" s="176" t="s">
        <v>296</v>
      </c>
      <c r="H149" s="177">
        <v>2.2679999999999998</v>
      </c>
      <c r="I149" s="178"/>
      <c r="L149" s="174"/>
      <c r="M149" s="179"/>
      <c r="N149" s="180"/>
      <c r="O149" s="180"/>
      <c r="P149" s="180"/>
      <c r="Q149" s="180"/>
      <c r="R149" s="180"/>
      <c r="S149" s="180"/>
      <c r="T149" s="181"/>
      <c r="AT149" s="175" t="s">
        <v>141</v>
      </c>
      <c r="AU149" s="175" t="s">
        <v>139</v>
      </c>
      <c r="AV149" s="14" t="s">
        <v>139</v>
      </c>
      <c r="AW149" s="14" t="s">
        <v>32</v>
      </c>
      <c r="AX149" s="14" t="s">
        <v>77</v>
      </c>
      <c r="AY149" s="175" t="s">
        <v>132</v>
      </c>
    </row>
    <row r="150" spans="1:65" s="14" customFormat="1" x14ac:dyDescent="0.2">
      <c r="B150" s="174"/>
      <c r="D150" s="167" t="s">
        <v>141</v>
      </c>
      <c r="E150" s="175" t="s">
        <v>1</v>
      </c>
      <c r="F150" s="176" t="s">
        <v>297</v>
      </c>
      <c r="H150" s="177">
        <v>2.5</v>
      </c>
      <c r="I150" s="178"/>
      <c r="L150" s="174"/>
      <c r="M150" s="179"/>
      <c r="N150" s="180"/>
      <c r="O150" s="180"/>
      <c r="P150" s="180"/>
      <c r="Q150" s="180"/>
      <c r="R150" s="180"/>
      <c r="S150" s="180"/>
      <c r="T150" s="181"/>
      <c r="AT150" s="175" t="s">
        <v>141</v>
      </c>
      <c r="AU150" s="175" t="s">
        <v>139</v>
      </c>
      <c r="AV150" s="14" t="s">
        <v>139</v>
      </c>
      <c r="AW150" s="14" t="s">
        <v>32</v>
      </c>
      <c r="AX150" s="14" t="s">
        <v>85</v>
      </c>
      <c r="AY150" s="175" t="s">
        <v>132</v>
      </c>
    </row>
    <row r="151" spans="1:65" s="2" customFormat="1" ht="24.2" customHeight="1" x14ac:dyDescent="0.2">
      <c r="A151" s="33"/>
      <c r="B151" s="151"/>
      <c r="C151" s="152" t="s">
        <v>138</v>
      </c>
      <c r="D151" s="152" t="s">
        <v>134</v>
      </c>
      <c r="E151" s="153" t="s">
        <v>298</v>
      </c>
      <c r="F151" s="154" t="s">
        <v>299</v>
      </c>
      <c r="G151" s="155" t="s">
        <v>137</v>
      </c>
      <c r="H151" s="156">
        <v>2.5</v>
      </c>
      <c r="I151" s="157"/>
      <c r="J151" s="158">
        <f>ROUND(I151*H151,2)</f>
        <v>0</v>
      </c>
      <c r="K151" s="159"/>
      <c r="L151" s="34"/>
      <c r="M151" s="160" t="s">
        <v>1</v>
      </c>
      <c r="N151" s="161" t="s">
        <v>43</v>
      </c>
      <c r="O151" s="62"/>
      <c r="P151" s="162">
        <f>O151*H151</f>
        <v>0</v>
      </c>
      <c r="Q151" s="162">
        <v>0</v>
      </c>
      <c r="R151" s="162">
        <f>Q151*H151</f>
        <v>0</v>
      </c>
      <c r="S151" s="162">
        <v>0</v>
      </c>
      <c r="T151" s="163">
        <f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138</v>
      </c>
      <c r="AT151" s="164" t="s">
        <v>134</v>
      </c>
      <c r="AU151" s="164" t="s">
        <v>139</v>
      </c>
      <c r="AY151" s="18" t="s">
        <v>132</v>
      </c>
      <c r="BE151" s="165">
        <f>IF(N151="základná",J151,0)</f>
        <v>0</v>
      </c>
      <c r="BF151" s="165">
        <f>IF(N151="znížená",J151,0)</f>
        <v>0</v>
      </c>
      <c r="BG151" s="165">
        <f>IF(N151="zákl. prenesená",J151,0)</f>
        <v>0</v>
      </c>
      <c r="BH151" s="165">
        <f>IF(N151="zníž. prenesená",J151,0)</f>
        <v>0</v>
      </c>
      <c r="BI151" s="165">
        <f>IF(N151="nulová",J151,0)</f>
        <v>0</v>
      </c>
      <c r="BJ151" s="18" t="s">
        <v>139</v>
      </c>
      <c r="BK151" s="165">
        <f>ROUND(I151*H151,2)</f>
        <v>0</v>
      </c>
      <c r="BL151" s="18" t="s">
        <v>138</v>
      </c>
      <c r="BM151" s="164" t="s">
        <v>300</v>
      </c>
    </row>
    <row r="152" spans="1:65" s="2" customFormat="1" ht="21.75" customHeight="1" x14ac:dyDescent="0.2">
      <c r="A152" s="33"/>
      <c r="B152" s="151"/>
      <c r="C152" s="152" t="s">
        <v>157</v>
      </c>
      <c r="D152" s="152" t="s">
        <v>134</v>
      </c>
      <c r="E152" s="153" t="s">
        <v>135</v>
      </c>
      <c r="F152" s="154" t="s">
        <v>136</v>
      </c>
      <c r="G152" s="155" t="s">
        <v>137</v>
      </c>
      <c r="H152" s="156">
        <v>5.85</v>
      </c>
      <c r="I152" s="157"/>
      <c r="J152" s="158">
        <f>ROUND(I152*H152,2)</f>
        <v>0</v>
      </c>
      <c r="K152" s="159"/>
      <c r="L152" s="34"/>
      <c r="M152" s="160" t="s">
        <v>1</v>
      </c>
      <c r="N152" s="161" t="s">
        <v>43</v>
      </c>
      <c r="O152" s="62"/>
      <c r="P152" s="162">
        <f>O152*H152</f>
        <v>0</v>
      </c>
      <c r="Q152" s="162">
        <v>0</v>
      </c>
      <c r="R152" s="162">
        <f>Q152*H152</f>
        <v>0</v>
      </c>
      <c r="S152" s="162">
        <v>0</v>
      </c>
      <c r="T152" s="163">
        <f>S152*H152</f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138</v>
      </c>
      <c r="AT152" s="164" t="s">
        <v>134</v>
      </c>
      <c r="AU152" s="164" t="s">
        <v>139</v>
      </c>
      <c r="AY152" s="18" t="s">
        <v>132</v>
      </c>
      <c r="BE152" s="165">
        <f>IF(N152="základná",J152,0)</f>
        <v>0</v>
      </c>
      <c r="BF152" s="165">
        <f>IF(N152="znížená",J152,0)</f>
        <v>0</v>
      </c>
      <c r="BG152" s="165">
        <f>IF(N152="zákl. prenesená",J152,0)</f>
        <v>0</v>
      </c>
      <c r="BH152" s="165">
        <f>IF(N152="zníž. prenesená",J152,0)</f>
        <v>0</v>
      </c>
      <c r="BI152" s="165">
        <f>IF(N152="nulová",J152,0)</f>
        <v>0</v>
      </c>
      <c r="BJ152" s="18" t="s">
        <v>139</v>
      </c>
      <c r="BK152" s="165">
        <f>ROUND(I152*H152,2)</f>
        <v>0</v>
      </c>
      <c r="BL152" s="18" t="s">
        <v>138</v>
      </c>
      <c r="BM152" s="164" t="s">
        <v>301</v>
      </c>
    </row>
    <row r="153" spans="1:65" s="13" customFormat="1" x14ac:dyDescent="0.2">
      <c r="B153" s="166"/>
      <c r="D153" s="167" t="s">
        <v>141</v>
      </c>
      <c r="E153" s="168" t="s">
        <v>1</v>
      </c>
      <c r="F153" s="169" t="s">
        <v>302</v>
      </c>
      <c r="H153" s="168" t="s">
        <v>1</v>
      </c>
      <c r="I153" s="170"/>
      <c r="L153" s="166"/>
      <c r="M153" s="171"/>
      <c r="N153" s="172"/>
      <c r="O153" s="172"/>
      <c r="P153" s="172"/>
      <c r="Q153" s="172"/>
      <c r="R153" s="172"/>
      <c r="S153" s="172"/>
      <c r="T153" s="173"/>
      <c r="AT153" s="168" t="s">
        <v>141</v>
      </c>
      <c r="AU153" s="168" t="s">
        <v>139</v>
      </c>
      <c r="AV153" s="13" t="s">
        <v>85</v>
      </c>
      <c r="AW153" s="13" t="s">
        <v>32</v>
      </c>
      <c r="AX153" s="13" t="s">
        <v>77</v>
      </c>
      <c r="AY153" s="168" t="s">
        <v>132</v>
      </c>
    </row>
    <row r="154" spans="1:65" s="14" customFormat="1" x14ac:dyDescent="0.2">
      <c r="B154" s="174"/>
      <c r="D154" s="167" t="s">
        <v>141</v>
      </c>
      <c r="E154" s="175" t="s">
        <v>1</v>
      </c>
      <c r="F154" s="176" t="s">
        <v>303</v>
      </c>
      <c r="H154" s="177">
        <v>5.28</v>
      </c>
      <c r="I154" s="178"/>
      <c r="L154" s="174"/>
      <c r="M154" s="179"/>
      <c r="N154" s="180"/>
      <c r="O154" s="180"/>
      <c r="P154" s="180"/>
      <c r="Q154" s="180"/>
      <c r="R154" s="180"/>
      <c r="S154" s="180"/>
      <c r="T154" s="181"/>
      <c r="AT154" s="175" t="s">
        <v>141</v>
      </c>
      <c r="AU154" s="175" t="s">
        <v>139</v>
      </c>
      <c r="AV154" s="14" t="s">
        <v>139</v>
      </c>
      <c r="AW154" s="14" t="s">
        <v>32</v>
      </c>
      <c r="AX154" s="14" t="s">
        <v>77</v>
      </c>
      <c r="AY154" s="175" t="s">
        <v>132</v>
      </c>
    </row>
    <row r="155" spans="1:65" s="13" customFormat="1" x14ac:dyDescent="0.2">
      <c r="B155" s="166"/>
      <c r="D155" s="167" t="s">
        <v>141</v>
      </c>
      <c r="E155" s="168" t="s">
        <v>1</v>
      </c>
      <c r="F155" s="169" t="s">
        <v>304</v>
      </c>
      <c r="H155" s="168" t="s">
        <v>1</v>
      </c>
      <c r="I155" s="170"/>
      <c r="L155" s="166"/>
      <c r="M155" s="171"/>
      <c r="N155" s="172"/>
      <c r="O155" s="172"/>
      <c r="P155" s="172"/>
      <c r="Q155" s="172"/>
      <c r="R155" s="172"/>
      <c r="S155" s="172"/>
      <c r="T155" s="173"/>
      <c r="AT155" s="168" t="s">
        <v>141</v>
      </c>
      <c r="AU155" s="168" t="s">
        <v>139</v>
      </c>
      <c r="AV155" s="13" t="s">
        <v>85</v>
      </c>
      <c r="AW155" s="13" t="s">
        <v>32</v>
      </c>
      <c r="AX155" s="13" t="s">
        <v>77</v>
      </c>
      <c r="AY155" s="168" t="s">
        <v>132</v>
      </c>
    </row>
    <row r="156" spans="1:65" s="13" customFormat="1" x14ac:dyDescent="0.2">
      <c r="B156" s="166"/>
      <c r="D156" s="167" t="s">
        <v>141</v>
      </c>
      <c r="E156" s="168" t="s">
        <v>1</v>
      </c>
      <c r="F156" s="169" t="s">
        <v>305</v>
      </c>
      <c r="H156" s="168" t="s">
        <v>1</v>
      </c>
      <c r="I156" s="170"/>
      <c r="L156" s="166"/>
      <c r="M156" s="171"/>
      <c r="N156" s="172"/>
      <c r="O156" s="172"/>
      <c r="P156" s="172"/>
      <c r="Q156" s="172"/>
      <c r="R156" s="172"/>
      <c r="S156" s="172"/>
      <c r="T156" s="173"/>
      <c r="AT156" s="168" t="s">
        <v>141</v>
      </c>
      <c r="AU156" s="168" t="s">
        <v>139</v>
      </c>
      <c r="AV156" s="13" t="s">
        <v>85</v>
      </c>
      <c r="AW156" s="13" t="s">
        <v>32</v>
      </c>
      <c r="AX156" s="13" t="s">
        <v>77</v>
      </c>
      <c r="AY156" s="168" t="s">
        <v>132</v>
      </c>
    </row>
    <row r="157" spans="1:65" s="14" customFormat="1" x14ac:dyDescent="0.2">
      <c r="B157" s="174"/>
      <c r="D157" s="167" t="s">
        <v>141</v>
      </c>
      <c r="E157" s="175" t="s">
        <v>1</v>
      </c>
      <c r="F157" s="176" t="s">
        <v>306</v>
      </c>
      <c r="H157" s="177">
        <v>0.56699999999999995</v>
      </c>
      <c r="I157" s="178"/>
      <c r="L157" s="174"/>
      <c r="M157" s="179"/>
      <c r="N157" s="180"/>
      <c r="O157" s="180"/>
      <c r="P157" s="180"/>
      <c r="Q157" s="180"/>
      <c r="R157" s="180"/>
      <c r="S157" s="180"/>
      <c r="T157" s="181"/>
      <c r="AT157" s="175" t="s">
        <v>141</v>
      </c>
      <c r="AU157" s="175" t="s">
        <v>139</v>
      </c>
      <c r="AV157" s="14" t="s">
        <v>139</v>
      </c>
      <c r="AW157" s="14" t="s">
        <v>32</v>
      </c>
      <c r="AX157" s="14" t="s">
        <v>77</v>
      </c>
      <c r="AY157" s="175" t="s">
        <v>132</v>
      </c>
    </row>
    <row r="158" spans="1:65" s="16" customFormat="1" x14ac:dyDescent="0.2">
      <c r="B158" s="193"/>
      <c r="D158" s="167" t="s">
        <v>141</v>
      </c>
      <c r="E158" s="194" t="s">
        <v>1</v>
      </c>
      <c r="F158" s="195" t="s">
        <v>307</v>
      </c>
      <c r="H158" s="196">
        <v>5.8470000000000004</v>
      </c>
      <c r="I158" s="197"/>
      <c r="L158" s="193"/>
      <c r="M158" s="198"/>
      <c r="N158" s="199"/>
      <c r="O158" s="199"/>
      <c r="P158" s="199"/>
      <c r="Q158" s="199"/>
      <c r="R158" s="199"/>
      <c r="S158" s="199"/>
      <c r="T158" s="200"/>
      <c r="AT158" s="194" t="s">
        <v>141</v>
      </c>
      <c r="AU158" s="194" t="s">
        <v>139</v>
      </c>
      <c r="AV158" s="16" t="s">
        <v>147</v>
      </c>
      <c r="AW158" s="16" t="s">
        <v>32</v>
      </c>
      <c r="AX158" s="16" t="s">
        <v>77</v>
      </c>
      <c r="AY158" s="194" t="s">
        <v>132</v>
      </c>
    </row>
    <row r="159" spans="1:65" s="14" customFormat="1" x14ac:dyDescent="0.2">
      <c r="B159" s="174"/>
      <c r="D159" s="167" t="s">
        <v>141</v>
      </c>
      <c r="E159" s="175" t="s">
        <v>1</v>
      </c>
      <c r="F159" s="176" t="s">
        <v>308</v>
      </c>
      <c r="H159" s="177">
        <v>5.85</v>
      </c>
      <c r="I159" s="178"/>
      <c r="L159" s="174"/>
      <c r="M159" s="179"/>
      <c r="N159" s="180"/>
      <c r="O159" s="180"/>
      <c r="P159" s="180"/>
      <c r="Q159" s="180"/>
      <c r="R159" s="180"/>
      <c r="S159" s="180"/>
      <c r="T159" s="181"/>
      <c r="AT159" s="175" t="s">
        <v>141</v>
      </c>
      <c r="AU159" s="175" t="s">
        <v>139</v>
      </c>
      <c r="AV159" s="14" t="s">
        <v>139</v>
      </c>
      <c r="AW159" s="14" t="s">
        <v>32</v>
      </c>
      <c r="AX159" s="14" t="s">
        <v>85</v>
      </c>
      <c r="AY159" s="175" t="s">
        <v>132</v>
      </c>
    </row>
    <row r="160" spans="1:65" s="2" customFormat="1" ht="37.9" customHeight="1" x14ac:dyDescent="0.2">
      <c r="A160" s="33"/>
      <c r="B160" s="151"/>
      <c r="C160" s="152" t="s">
        <v>163</v>
      </c>
      <c r="D160" s="152" t="s">
        <v>134</v>
      </c>
      <c r="E160" s="153" t="s">
        <v>144</v>
      </c>
      <c r="F160" s="154" t="s">
        <v>309</v>
      </c>
      <c r="G160" s="155" t="s">
        <v>137</v>
      </c>
      <c r="H160" s="156">
        <v>5.85</v>
      </c>
      <c r="I160" s="157"/>
      <c r="J160" s="158">
        <f>ROUND(I160*H160,2)</f>
        <v>0</v>
      </c>
      <c r="K160" s="159"/>
      <c r="L160" s="34"/>
      <c r="M160" s="160" t="s">
        <v>1</v>
      </c>
      <c r="N160" s="161" t="s">
        <v>43</v>
      </c>
      <c r="O160" s="62"/>
      <c r="P160" s="162">
        <f>O160*H160</f>
        <v>0</v>
      </c>
      <c r="Q160" s="162">
        <v>0</v>
      </c>
      <c r="R160" s="162">
        <f>Q160*H160</f>
        <v>0</v>
      </c>
      <c r="S160" s="162">
        <v>0</v>
      </c>
      <c r="T160" s="163">
        <f>S160*H160</f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138</v>
      </c>
      <c r="AT160" s="164" t="s">
        <v>134</v>
      </c>
      <c r="AU160" s="164" t="s">
        <v>139</v>
      </c>
      <c r="AY160" s="18" t="s">
        <v>132</v>
      </c>
      <c r="BE160" s="165">
        <f>IF(N160="základná",J160,0)</f>
        <v>0</v>
      </c>
      <c r="BF160" s="165">
        <f>IF(N160="znížená",J160,0)</f>
        <v>0</v>
      </c>
      <c r="BG160" s="165">
        <f>IF(N160="zákl. prenesená",J160,0)</f>
        <v>0</v>
      </c>
      <c r="BH160" s="165">
        <f>IF(N160="zníž. prenesená",J160,0)</f>
        <v>0</v>
      </c>
      <c r="BI160" s="165">
        <f>IF(N160="nulová",J160,0)</f>
        <v>0</v>
      </c>
      <c r="BJ160" s="18" t="s">
        <v>139</v>
      </c>
      <c r="BK160" s="165">
        <f>ROUND(I160*H160,2)</f>
        <v>0</v>
      </c>
      <c r="BL160" s="18" t="s">
        <v>138</v>
      </c>
      <c r="BM160" s="164" t="s">
        <v>310</v>
      </c>
    </row>
    <row r="161" spans="1:65" s="2" customFormat="1" ht="24.2" customHeight="1" x14ac:dyDescent="0.2">
      <c r="A161" s="33"/>
      <c r="B161" s="151"/>
      <c r="C161" s="152" t="s">
        <v>173</v>
      </c>
      <c r="D161" s="152" t="s">
        <v>134</v>
      </c>
      <c r="E161" s="153" t="s">
        <v>311</v>
      </c>
      <c r="F161" s="154" t="s">
        <v>312</v>
      </c>
      <c r="G161" s="155" t="s">
        <v>137</v>
      </c>
      <c r="H161" s="156">
        <v>15.67</v>
      </c>
      <c r="I161" s="157"/>
      <c r="J161" s="158">
        <f>ROUND(I161*H161,2)</f>
        <v>0</v>
      </c>
      <c r="K161" s="159"/>
      <c r="L161" s="34"/>
      <c r="M161" s="160" t="s">
        <v>1</v>
      </c>
      <c r="N161" s="161" t="s">
        <v>43</v>
      </c>
      <c r="O161" s="62"/>
      <c r="P161" s="162">
        <f>O161*H161</f>
        <v>0</v>
      </c>
      <c r="Q161" s="162">
        <v>0</v>
      </c>
      <c r="R161" s="162">
        <f>Q161*H161</f>
        <v>0</v>
      </c>
      <c r="S161" s="162">
        <v>0</v>
      </c>
      <c r="T161" s="163">
        <f>S161*H161</f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138</v>
      </c>
      <c r="AT161" s="164" t="s">
        <v>134</v>
      </c>
      <c r="AU161" s="164" t="s">
        <v>139</v>
      </c>
      <c r="AY161" s="18" t="s">
        <v>132</v>
      </c>
      <c r="BE161" s="165">
        <f>IF(N161="základná",J161,0)</f>
        <v>0</v>
      </c>
      <c r="BF161" s="165">
        <f>IF(N161="znížená",J161,0)</f>
        <v>0</v>
      </c>
      <c r="BG161" s="165">
        <f>IF(N161="zákl. prenesená",J161,0)</f>
        <v>0</v>
      </c>
      <c r="BH161" s="165">
        <f>IF(N161="zníž. prenesená",J161,0)</f>
        <v>0</v>
      </c>
      <c r="BI161" s="165">
        <f>IF(N161="nulová",J161,0)</f>
        <v>0</v>
      </c>
      <c r="BJ161" s="18" t="s">
        <v>139</v>
      </c>
      <c r="BK161" s="165">
        <f>ROUND(I161*H161,2)</f>
        <v>0</v>
      </c>
      <c r="BL161" s="18" t="s">
        <v>138</v>
      </c>
      <c r="BM161" s="164" t="s">
        <v>313</v>
      </c>
    </row>
    <row r="162" spans="1:65" s="14" customFormat="1" x14ac:dyDescent="0.2">
      <c r="B162" s="174"/>
      <c r="D162" s="167" t="s">
        <v>141</v>
      </c>
      <c r="E162" s="175" t="s">
        <v>1</v>
      </c>
      <c r="F162" s="176" t="s">
        <v>314</v>
      </c>
      <c r="H162" s="177">
        <v>15.32</v>
      </c>
      <c r="I162" s="178"/>
      <c r="L162" s="174"/>
      <c r="M162" s="179"/>
      <c r="N162" s="180"/>
      <c r="O162" s="180"/>
      <c r="P162" s="180"/>
      <c r="Q162" s="180"/>
      <c r="R162" s="180"/>
      <c r="S162" s="180"/>
      <c r="T162" s="181"/>
      <c r="AT162" s="175" t="s">
        <v>141</v>
      </c>
      <c r="AU162" s="175" t="s">
        <v>139</v>
      </c>
      <c r="AV162" s="14" t="s">
        <v>139</v>
      </c>
      <c r="AW162" s="14" t="s">
        <v>32</v>
      </c>
      <c r="AX162" s="14" t="s">
        <v>77</v>
      </c>
      <c r="AY162" s="175" t="s">
        <v>132</v>
      </c>
    </row>
    <row r="163" spans="1:65" s="14" customFormat="1" x14ac:dyDescent="0.2">
      <c r="B163" s="174"/>
      <c r="D163" s="167" t="s">
        <v>141</v>
      </c>
      <c r="E163" s="175" t="s">
        <v>1</v>
      </c>
      <c r="F163" s="176" t="s">
        <v>315</v>
      </c>
      <c r="H163" s="177">
        <v>2.5</v>
      </c>
      <c r="I163" s="178"/>
      <c r="L163" s="174"/>
      <c r="M163" s="179"/>
      <c r="N163" s="180"/>
      <c r="O163" s="180"/>
      <c r="P163" s="180"/>
      <c r="Q163" s="180"/>
      <c r="R163" s="180"/>
      <c r="S163" s="180"/>
      <c r="T163" s="181"/>
      <c r="AT163" s="175" t="s">
        <v>141</v>
      </c>
      <c r="AU163" s="175" t="s">
        <v>139</v>
      </c>
      <c r="AV163" s="14" t="s">
        <v>139</v>
      </c>
      <c r="AW163" s="14" t="s">
        <v>32</v>
      </c>
      <c r="AX163" s="14" t="s">
        <v>77</v>
      </c>
      <c r="AY163" s="175" t="s">
        <v>132</v>
      </c>
    </row>
    <row r="164" spans="1:65" s="14" customFormat="1" x14ac:dyDescent="0.2">
      <c r="B164" s="174"/>
      <c r="D164" s="167" t="s">
        <v>141</v>
      </c>
      <c r="E164" s="175" t="s">
        <v>1</v>
      </c>
      <c r="F164" s="176" t="s">
        <v>316</v>
      </c>
      <c r="H164" s="177">
        <v>5.85</v>
      </c>
      <c r="I164" s="178"/>
      <c r="L164" s="174"/>
      <c r="M164" s="179"/>
      <c r="N164" s="180"/>
      <c r="O164" s="180"/>
      <c r="P164" s="180"/>
      <c r="Q164" s="180"/>
      <c r="R164" s="180"/>
      <c r="S164" s="180"/>
      <c r="T164" s="181"/>
      <c r="AT164" s="175" t="s">
        <v>141</v>
      </c>
      <c r="AU164" s="175" t="s">
        <v>139</v>
      </c>
      <c r="AV164" s="14" t="s">
        <v>139</v>
      </c>
      <c r="AW164" s="14" t="s">
        <v>32</v>
      </c>
      <c r="AX164" s="14" t="s">
        <v>77</v>
      </c>
      <c r="AY164" s="175" t="s">
        <v>132</v>
      </c>
    </row>
    <row r="165" spans="1:65" s="14" customFormat="1" x14ac:dyDescent="0.2">
      <c r="B165" s="174"/>
      <c r="D165" s="167" t="s">
        <v>141</v>
      </c>
      <c r="E165" s="175" t="s">
        <v>1</v>
      </c>
      <c r="F165" s="176" t="s">
        <v>317</v>
      </c>
      <c r="H165" s="177">
        <v>-8</v>
      </c>
      <c r="I165" s="178"/>
      <c r="L165" s="174"/>
      <c r="M165" s="179"/>
      <c r="N165" s="180"/>
      <c r="O165" s="180"/>
      <c r="P165" s="180"/>
      <c r="Q165" s="180"/>
      <c r="R165" s="180"/>
      <c r="S165" s="180"/>
      <c r="T165" s="181"/>
      <c r="AT165" s="175" t="s">
        <v>141</v>
      </c>
      <c r="AU165" s="175" t="s">
        <v>139</v>
      </c>
      <c r="AV165" s="14" t="s">
        <v>139</v>
      </c>
      <c r="AW165" s="14" t="s">
        <v>32</v>
      </c>
      <c r="AX165" s="14" t="s">
        <v>77</v>
      </c>
      <c r="AY165" s="175" t="s">
        <v>132</v>
      </c>
    </row>
    <row r="166" spans="1:65" s="15" customFormat="1" x14ac:dyDescent="0.2">
      <c r="B166" s="182"/>
      <c r="D166" s="167" t="s">
        <v>141</v>
      </c>
      <c r="E166" s="183" t="s">
        <v>1</v>
      </c>
      <c r="F166" s="184" t="s">
        <v>172</v>
      </c>
      <c r="H166" s="185">
        <v>15.670000000000002</v>
      </c>
      <c r="I166" s="186"/>
      <c r="L166" s="182"/>
      <c r="M166" s="187"/>
      <c r="N166" s="188"/>
      <c r="O166" s="188"/>
      <c r="P166" s="188"/>
      <c r="Q166" s="188"/>
      <c r="R166" s="188"/>
      <c r="S166" s="188"/>
      <c r="T166" s="189"/>
      <c r="AT166" s="183" t="s">
        <v>141</v>
      </c>
      <c r="AU166" s="183" t="s">
        <v>139</v>
      </c>
      <c r="AV166" s="15" t="s">
        <v>138</v>
      </c>
      <c r="AW166" s="15" t="s">
        <v>32</v>
      </c>
      <c r="AX166" s="15" t="s">
        <v>85</v>
      </c>
      <c r="AY166" s="183" t="s">
        <v>132</v>
      </c>
    </row>
    <row r="167" spans="1:65" s="2" customFormat="1" ht="24.2" customHeight="1" x14ac:dyDescent="0.2">
      <c r="A167" s="33"/>
      <c r="B167" s="151"/>
      <c r="C167" s="152" t="s">
        <v>181</v>
      </c>
      <c r="D167" s="152" t="s">
        <v>134</v>
      </c>
      <c r="E167" s="153" t="s">
        <v>152</v>
      </c>
      <c r="F167" s="154" t="s">
        <v>318</v>
      </c>
      <c r="G167" s="155" t="s">
        <v>137</v>
      </c>
      <c r="H167" s="156">
        <v>15.67</v>
      </c>
      <c r="I167" s="157"/>
      <c r="J167" s="158">
        <f>ROUND(I167*H167,2)</f>
        <v>0</v>
      </c>
      <c r="K167" s="159"/>
      <c r="L167" s="34"/>
      <c r="M167" s="160" t="s">
        <v>1</v>
      </c>
      <c r="N167" s="161" t="s">
        <v>43</v>
      </c>
      <c r="O167" s="62"/>
      <c r="P167" s="162">
        <f>O167*H167</f>
        <v>0</v>
      </c>
      <c r="Q167" s="162">
        <v>0</v>
      </c>
      <c r="R167" s="162">
        <f>Q167*H167</f>
        <v>0</v>
      </c>
      <c r="S167" s="162">
        <v>0</v>
      </c>
      <c r="T167" s="163">
        <f>S167*H167</f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138</v>
      </c>
      <c r="AT167" s="164" t="s">
        <v>134</v>
      </c>
      <c r="AU167" s="164" t="s">
        <v>139</v>
      </c>
      <c r="AY167" s="18" t="s">
        <v>132</v>
      </c>
      <c r="BE167" s="165">
        <f>IF(N167="základná",J167,0)</f>
        <v>0</v>
      </c>
      <c r="BF167" s="165">
        <f>IF(N167="znížená",J167,0)</f>
        <v>0</v>
      </c>
      <c r="BG167" s="165">
        <f>IF(N167="zákl. prenesená",J167,0)</f>
        <v>0</v>
      </c>
      <c r="BH167" s="165">
        <f>IF(N167="zníž. prenesená",J167,0)</f>
        <v>0</v>
      </c>
      <c r="BI167" s="165">
        <f>IF(N167="nulová",J167,0)</f>
        <v>0</v>
      </c>
      <c r="BJ167" s="18" t="s">
        <v>139</v>
      </c>
      <c r="BK167" s="165">
        <f>ROUND(I167*H167,2)</f>
        <v>0</v>
      </c>
      <c r="BL167" s="18" t="s">
        <v>138</v>
      </c>
      <c r="BM167" s="164" t="s">
        <v>319</v>
      </c>
    </row>
    <row r="168" spans="1:65" s="2" customFormat="1" ht="24.2" customHeight="1" x14ac:dyDescent="0.2">
      <c r="A168" s="33"/>
      <c r="B168" s="151"/>
      <c r="C168" s="152" t="s">
        <v>155</v>
      </c>
      <c r="D168" s="152" t="s">
        <v>134</v>
      </c>
      <c r="E168" s="153" t="s">
        <v>320</v>
      </c>
      <c r="F168" s="154" t="s">
        <v>321</v>
      </c>
      <c r="G168" s="155" t="s">
        <v>137</v>
      </c>
      <c r="H168" s="156">
        <v>8</v>
      </c>
      <c r="I168" s="157"/>
      <c r="J168" s="158">
        <f>ROUND(I168*H168,2)</f>
        <v>0</v>
      </c>
      <c r="K168" s="159"/>
      <c r="L168" s="34"/>
      <c r="M168" s="160" t="s">
        <v>1</v>
      </c>
      <c r="N168" s="161" t="s">
        <v>43</v>
      </c>
      <c r="O168" s="62"/>
      <c r="P168" s="162">
        <f>O168*H168</f>
        <v>0</v>
      </c>
      <c r="Q168" s="162">
        <v>0</v>
      </c>
      <c r="R168" s="162">
        <f>Q168*H168</f>
        <v>0</v>
      </c>
      <c r="S168" s="162">
        <v>0</v>
      </c>
      <c r="T168" s="163">
        <f>S168*H168</f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138</v>
      </c>
      <c r="AT168" s="164" t="s">
        <v>134</v>
      </c>
      <c r="AU168" s="164" t="s">
        <v>139</v>
      </c>
      <c r="AY168" s="18" t="s">
        <v>132</v>
      </c>
      <c r="BE168" s="165">
        <f>IF(N168="základná",J168,0)</f>
        <v>0</v>
      </c>
      <c r="BF168" s="165">
        <f>IF(N168="znížená",J168,0)</f>
        <v>0</v>
      </c>
      <c r="BG168" s="165">
        <f>IF(N168="zákl. prenesená",J168,0)</f>
        <v>0</v>
      </c>
      <c r="BH168" s="165">
        <f>IF(N168="zníž. prenesená",J168,0)</f>
        <v>0</v>
      </c>
      <c r="BI168" s="165">
        <f>IF(N168="nulová",J168,0)</f>
        <v>0</v>
      </c>
      <c r="BJ168" s="18" t="s">
        <v>139</v>
      </c>
      <c r="BK168" s="165">
        <f>ROUND(I168*H168,2)</f>
        <v>0</v>
      </c>
      <c r="BL168" s="18" t="s">
        <v>138</v>
      </c>
      <c r="BM168" s="164" t="s">
        <v>322</v>
      </c>
    </row>
    <row r="169" spans="1:65" s="13" customFormat="1" x14ac:dyDescent="0.2">
      <c r="B169" s="166"/>
      <c r="D169" s="167" t="s">
        <v>141</v>
      </c>
      <c r="E169" s="168" t="s">
        <v>1</v>
      </c>
      <c r="F169" s="169" t="s">
        <v>323</v>
      </c>
      <c r="H169" s="168" t="s">
        <v>1</v>
      </c>
      <c r="I169" s="170"/>
      <c r="L169" s="166"/>
      <c r="M169" s="171"/>
      <c r="N169" s="172"/>
      <c r="O169" s="172"/>
      <c r="P169" s="172"/>
      <c r="Q169" s="172"/>
      <c r="R169" s="172"/>
      <c r="S169" s="172"/>
      <c r="T169" s="173"/>
      <c r="AT169" s="168" t="s">
        <v>141</v>
      </c>
      <c r="AU169" s="168" t="s">
        <v>139</v>
      </c>
      <c r="AV169" s="13" t="s">
        <v>85</v>
      </c>
      <c r="AW169" s="13" t="s">
        <v>32</v>
      </c>
      <c r="AX169" s="13" t="s">
        <v>77</v>
      </c>
      <c r="AY169" s="168" t="s">
        <v>132</v>
      </c>
    </row>
    <row r="170" spans="1:65" s="14" customFormat="1" x14ac:dyDescent="0.2">
      <c r="B170" s="174"/>
      <c r="D170" s="167" t="s">
        <v>141</v>
      </c>
      <c r="E170" s="175" t="s">
        <v>1</v>
      </c>
      <c r="F170" s="176" t="s">
        <v>181</v>
      </c>
      <c r="H170" s="177">
        <v>8</v>
      </c>
      <c r="I170" s="178"/>
      <c r="L170" s="174"/>
      <c r="M170" s="179"/>
      <c r="N170" s="180"/>
      <c r="O170" s="180"/>
      <c r="P170" s="180"/>
      <c r="Q170" s="180"/>
      <c r="R170" s="180"/>
      <c r="S170" s="180"/>
      <c r="T170" s="181"/>
      <c r="AT170" s="175" t="s">
        <v>141</v>
      </c>
      <c r="AU170" s="175" t="s">
        <v>139</v>
      </c>
      <c r="AV170" s="14" t="s">
        <v>139</v>
      </c>
      <c r="AW170" s="14" t="s">
        <v>32</v>
      </c>
      <c r="AX170" s="14" t="s">
        <v>85</v>
      </c>
      <c r="AY170" s="175" t="s">
        <v>132</v>
      </c>
    </row>
    <row r="171" spans="1:65" s="12" customFormat="1" ht="22.9" customHeight="1" x14ac:dyDescent="0.2">
      <c r="B171" s="138"/>
      <c r="D171" s="139" t="s">
        <v>76</v>
      </c>
      <c r="E171" s="149" t="s">
        <v>139</v>
      </c>
      <c r="F171" s="149" t="s">
        <v>324</v>
      </c>
      <c r="I171" s="141"/>
      <c r="J171" s="150">
        <f>BK171</f>
        <v>0</v>
      </c>
      <c r="L171" s="138"/>
      <c r="M171" s="143"/>
      <c r="N171" s="144"/>
      <c r="O171" s="144"/>
      <c r="P171" s="145">
        <f>SUM(P172:P216)</f>
        <v>0</v>
      </c>
      <c r="Q171" s="144"/>
      <c r="R171" s="145">
        <f>SUM(R172:R216)</f>
        <v>80.731432699999999</v>
      </c>
      <c r="S171" s="144"/>
      <c r="T171" s="146">
        <f>SUM(T172:T216)</f>
        <v>0</v>
      </c>
      <c r="AR171" s="139" t="s">
        <v>85</v>
      </c>
      <c r="AT171" s="147" t="s">
        <v>76</v>
      </c>
      <c r="AU171" s="147" t="s">
        <v>85</v>
      </c>
      <c r="AY171" s="139" t="s">
        <v>132</v>
      </c>
      <c r="BK171" s="148">
        <f>SUM(BK172:BK216)</f>
        <v>0</v>
      </c>
    </row>
    <row r="172" spans="1:65" s="2" customFormat="1" ht="24.2" customHeight="1" x14ac:dyDescent="0.2">
      <c r="A172" s="33"/>
      <c r="B172" s="151"/>
      <c r="C172" s="152" t="s">
        <v>190</v>
      </c>
      <c r="D172" s="152" t="s">
        <v>134</v>
      </c>
      <c r="E172" s="153" t="s">
        <v>325</v>
      </c>
      <c r="F172" s="154" t="s">
        <v>326</v>
      </c>
      <c r="G172" s="155" t="s">
        <v>137</v>
      </c>
      <c r="H172" s="156">
        <v>20.8</v>
      </c>
      <c r="I172" s="157"/>
      <c r="J172" s="158">
        <f>ROUND(I172*H172,2)</f>
        <v>0</v>
      </c>
      <c r="K172" s="159"/>
      <c r="L172" s="34"/>
      <c r="M172" s="160" t="s">
        <v>1</v>
      </c>
      <c r="N172" s="161" t="s">
        <v>43</v>
      </c>
      <c r="O172" s="62"/>
      <c r="P172" s="162">
        <f>O172*H172</f>
        <v>0</v>
      </c>
      <c r="Q172" s="162">
        <v>2.0699999999999998</v>
      </c>
      <c r="R172" s="162">
        <f>Q172*H172</f>
        <v>43.055999999999997</v>
      </c>
      <c r="S172" s="162">
        <v>0</v>
      </c>
      <c r="T172" s="163">
        <f>S172*H172</f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138</v>
      </c>
      <c r="AT172" s="164" t="s">
        <v>134</v>
      </c>
      <c r="AU172" s="164" t="s">
        <v>139</v>
      </c>
      <c r="AY172" s="18" t="s">
        <v>132</v>
      </c>
      <c r="BE172" s="165">
        <f>IF(N172="základná",J172,0)</f>
        <v>0</v>
      </c>
      <c r="BF172" s="165">
        <f>IF(N172="znížená",J172,0)</f>
        <v>0</v>
      </c>
      <c r="BG172" s="165">
        <f>IF(N172="zákl. prenesená",J172,0)</f>
        <v>0</v>
      </c>
      <c r="BH172" s="165">
        <f>IF(N172="zníž. prenesená",J172,0)</f>
        <v>0</v>
      </c>
      <c r="BI172" s="165">
        <f>IF(N172="nulová",J172,0)</f>
        <v>0</v>
      </c>
      <c r="BJ172" s="18" t="s">
        <v>139</v>
      </c>
      <c r="BK172" s="165">
        <f>ROUND(I172*H172,2)</f>
        <v>0</v>
      </c>
      <c r="BL172" s="18" t="s">
        <v>138</v>
      </c>
      <c r="BM172" s="164" t="s">
        <v>327</v>
      </c>
    </row>
    <row r="173" spans="1:65" s="13" customFormat="1" x14ac:dyDescent="0.2">
      <c r="B173" s="166"/>
      <c r="D173" s="167" t="s">
        <v>141</v>
      </c>
      <c r="E173" s="168" t="s">
        <v>1</v>
      </c>
      <c r="F173" s="169" t="s">
        <v>328</v>
      </c>
      <c r="H173" s="168" t="s">
        <v>1</v>
      </c>
      <c r="I173" s="170"/>
      <c r="L173" s="166"/>
      <c r="M173" s="171"/>
      <c r="N173" s="172"/>
      <c r="O173" s="172"/>
      <c r="P173" s="172"/>
      <c r="Q173" s="172"/>
      <c r="R173" s="172"/>
      <c r="S173" s="172"/>
      <c r="T173" s="173"/>
      <c r="AT173" s="168" t="s">
        <v>141</v>
      </c>
      <c r="AU173" s="168" t="s">
        <v>139</v>
      </c>
      <c r="AV173" s="13" t="s">
        <v>85</v>
      </c>
      <c r="AW173" s="13" t="s">
        <v>32</v>
      </c>
      <c r="AX173" s="13" t="s">
        <v>77</v>
      </c>
      <c r="AY173" s="168" t="s">
        <v>132</v>
      </c>
    </row>
    <row r="174" spans="1:65" s="14" customFormat="1" x14ac:dyDescent="0.2">
      <c r="B174" s="174"/>
      <c r="D174" s="167" t="s">
        <v>141</v>
      </c>
      <c r="E174" s="175" t="s">
        <v>1</v>
      </c>
      <c r="F174" s="176" t="s">
        <v>329</v>
      </c>
      <c r="H174" s="177">
        <v>1.278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141</v>
      </c>
      <c r="AU174" s="175" t="s">
        <v>139</v>
      </c>
      <c r="AV174" s="14" t="s">
        <v>139</v>
      </c>
      <c r="AW174" s="14" t="s">
        <v>32</v>
      </c>
      <c r="AX174" s="14" t="s">
        <v>77</v>
      </c>
      <c r="AY174" s="175" t="s">
        <v>132</v>
      </c>
    </row>
    <row r="175" spans="1:65" s="13" customFormat="1" x14ac:dyDescent="0.2">
      <c r="B175" s="166"/>
      <c r="D175" s="167" t="s">
        <v>141</v>
      </c>
      <c r="E175" s="168" t="s">
        <v>1</v>
      </c>
      <c r="F175" s="169" t="s">
        <v>330</v>
      </c>
      <c r="H175" s="168" t="s">
        <v>1</v>
      </c>
      <c r="I175" s="170"/>
      <c r="L175" s="166"/>
      <c r="M175" s="171"/>
      <c r="N175" s="172"/>
      <c r="O175" s="172"/>
      <c r="P175" s="172"/>
      <c r="Q175" s="172"/>
      <c r="R175" s="172"/>
      <c r="S175" s="172"/>
      <c r="T175" s="173"/>
      <c r="AT175" s="168" t="s">
        <v>141</v>
      </c>
      <c r="AU175" s="168" t="s">
        <v>139</v>
      </c>
      <c r="AV175" s="13" t="s">
        <v>85</v>
      </c>
      <c r="AW175" s="13" t="s">
        <v>32</v>
      </c>
      <c r="AX175" s="13" t="s">
        <v>77</v>
      </c>
      <c r="AY175" s="168" t="s">
        <v>132</v>
      </c>
    </row>
    <row r="176" spans="1:65" s="14" customFormat="1" x14ac:dyDescent="0.2">
      <c r="B176" s="174"/>
      <c r="D176" s="167" t="s">
        <v>141</v>
      </c>
      <c r="E176" s="175" t="s">
        <v>1</v>
      </c>
      <c r="F176" s="176" t="s">
        <v>331</v>
      </c>
      <c r="H176" s="177">
        <v>10.95</v>
      </c>
      <c r="I176" s="178"/>
      <c r="L176" s="174"/>
      <c r="M176" s="179"/>
      <c r="N176" s="180"/>
      <c r="O176" s="180"/>
      <c r="P176" s="180"/>
      <c r="Q176" s="180"/>
      <c r="R176" s="180"/>
      <c r="S176" s="180"/>
      <c r="T176" s="181"/>
      <c r="AT176" s="175" t="s">
        <v>141</v>
      </c>
      <c r="AU176" s="175" t="s">
        <v>139</v>
      </c>
      <c r="AV176" s="14" t="s">
        <v>139</v>
      </c>
      <c r="AW176" s="14" t="s">
        <v>32</v>
      </c>
      <c r="AX176" s="14" t="s">
        <v>77</v>
      </c>
      <c r="AY176" s="175" t="s">
        <v>132</v>
      </c>
    </row>
    <row r="177" spans="1:65" s="13" customFormat="1" x14ac:dyDescent="0.2">
      <c r="B177" s="166"/>
      <c r="D177" s="167" t="s">
        <v>141</v>
      </c>
      <c r="E177" s="168" t="s">
        <v>1</v>
      </c>
      <c r="F177" s="169" t="s">
        <v>332</v>
      </c>
      <c r="H177" s="168" t="s">
        <v>1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68" t="s">
        <v>141</v>
      </c>
      <c r="AU177" s="168" t="s">
        <v>139</v>
      </c>
      <c r="AV177" s="13" t="s">
        <v>85</v>
      </c>
      <c r="AW177" s="13" t="s">
        <v>32</v>
      </c>
      <c r="AX177" s="13" t="s">
        <v>77</v>
      </c>
      <c r="AY177" s="168" t="s">
        <v>132</v>
      </c>
    </row>
    <row r="178" spans="1:65" s="14" customFormat="1" x14ac:dyDescent="0.2">
      <c r="B178" s="174"/>
      <c r="D178" s="167" t="s">
        <v>141</v>
      </c>
      <c r="E178" s="175" t="s">
        <v>1</v>
      </c>
      <c r="F178" s="176" t="s">
        <v>333</v>
      </c>
      <c r="H178" s="177">
        <v>4.6749999999999998</v>
      </c>
      <c r="I178" s="178"/>
      <c r="L178" s="174"/>
      <c r="M178" s="179"/>
      <c r="N178" s="180"/>
      <c r="O178" s="180"/>
      <c r="P178" s="180"/>
      <c r="Q178" s="180"/>
      <c r="R178" s="180"/>
      <c r="S178" s="180"/>
      <c r="T178" s="181"/>
      <c r="AT178" s="175" t="s">
        <v>141</v>
      </c>
      <c r="AU178" s="175" t="s">
        <v>139</v>
      </c>
      <c r="AV178" s="14" t="s">
        <v>139</v>
      </c>
      <c r="AW178" s="14" t="s">
        <v>32</v>
      </c>
      <c r="AX178" s="14" t="s">
        <v>77</v>
      </c>
      <c r="AY178" s="175" t="s">
        <v>132</v>
      </c>
    </row>
    <row r="179" spans="1:65" s="13" customFormat="1" x14ac:dyDescent="0.2">
      <c r="B179" s="166"/>
      <c r="D179" s="167" t="s">
        <v>141</v>
      </c>
      <c r="E179" s="168" t="s">
        <v>1</v>
      </c>
      <c r="F179" s="169" t="s">
        <v>334</v>
      </c>
      <c r="H179" s="168" t="s">
        <v>1</v>
      </c>
      <c r="I179" s="170"/>
      <c r="L179" s="166"/>
      <c r="M179" s="171"/>
      <c r="N179" s="172"/>
      <c r="O179" s="172"/>
      <c r="P179" s="172"/>
      <c r="Q179" s="172"/>
      <c r="R179" s="172"/>
      <c r="S179" s="172"/>
      <c r="T179" s="173"/>
      <c r="AT179" s="168" t="s">
        <v>141</v>
      </c>
      <c r="AU179" s="168" t="s">
        <v>139</v>
      </c>
      <c r="AV179" s="13" t="s">
        <v>85</v>
      </c>
      <c r="AW179" s="13" t="s">
        <v>32</v>
      </c>
      <c r="AX179" s="13" t="s">
        <v>77</v>
      </c>
      <c r="AY179" s="168" t="s">
        <v>132</v>
      </c>
    </row>
    <row r="180" spans="1:65" s="14" customFormat="1" x14ac:dyDescent="0.2">
      <c r="B180" s="174"/>
      <c r="D180" s="167" t="s">
        <v>141</v>
      </c>
      <c r="E180" s="175" t="s">
        <v>1</v>
      </c>
      <c r="F180" s="176" t="s">
        <v>335</v>
      </c>
      <c r="H180" s="177">
        <v>3.863</v>
      </c>
      <c r="I180" s="178"/>
      <c r="L180" s="174"/>
      <c r="M180" s="179"/>
      <c r="N180" s="180"/>
      <c r="O180" s="180"/>
      <c r="P180" s="180"/>
      <c r="Q180" s="180"/>
      <c r="R180" s="180"/>
      <c r="S180" s="180"/>
      <c r="T180" s="181"/>
      <c r="AT180" s="175" t="s">
        <v>141</v>
      </c>
      <c r="AU180" s="175" t="s">
        <v>139</v>
      </c>
      <c r="AV180" s="14" t="s">
        <v>139</v>
      </c>
      <c r="AW180" s="14" t="s">
        <v>32</v>
      </c>
      <c r="AX180" s="14" t="s">
        <v>77</v>
      </c>
      <c r="AY180" s="175" t="s">
        <v>132</v>
      </c>
    </row>
    <row r="181" spans="1:65" s="16" customFormat="1" x14ac:dyDescent="0.2">
      <c r="B181" s="193"/>
      <c r="D181" s="167" t="s">
        <v>141</v>
      </c>
      <c r="E181" s="194" t="s">
        <v>1</v>
      </c>
      <c r="F181" s="195" t="s">
        <v>307</v>
      </c>
      <c r="H181" s="196">
        <v>20.765999999999998</v>
      </c>
      <c r="I181" s="197"/>
      <c r="L181" s="193"/>
      <c r="M181" s="198"/>
      <c r="N181" s="199"/>
      <c r="O181" s="199"/>
      <c r="P181" s="199"/>
      <c r="Q181" s="199"/>
      <c r="R181" s="199"/>
      <c r="S181" s="199"/>
      <c r="T181" s="200"/>
      <c r="AT181" s="194" t="s">
        <v>141</v>
      </c>
      <c r="AU181" s="194" t="s">
        <v>139</v>
      </c>
      <c r="AV181" s="16" t="s">
        <v>147</v>
      </c>
      <c r="AW181" s="16" t="s">
        <v>32</v>
      </c>
      <c r="AX181" s="16" t="s">
        <v>77</v>
      </c>
      <c r="AY181" s="194" t="s">
        <v>132</v>
      </c>
    </row>
    <row r="182" spans="1:65" s="14" customFormat="1" x14ac:dyDescent="0.2">
      <c r="B182" s="174"/>
      <c r="D182" s="167" t="s">
        <v>141</v>
      </c>
      <c r="E182" s="175" t="s">
        <v>1</v>
      </c>
      <c r="F182" s="176" t="s">
        <v>336</v>
      </c>
      <c r="H182" s="177">
        <v>20.8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141</v>
      </c>
      <c r="AU182" s="175" t="s">
        <v>139</v>
      </c>
      <c r="AV182" s="14" t="s">
        <v>139</v>
      </c>
      <c r="AW182" s="14" t="s">
        <v>32</v>
      </c>
      <c r="AX182" s="14" t="s">
        <v>85</v>
      </c>
      <c r="AY182" s="175" t="s">
        <v>132</v>
      </c>
    </row>
    <row r="183" spans="1:65" s="2" customFormat="1" ht="24.2" customHeight="1" x14ac:dyDescent="0.2">
      <c r="A183" s="33"/>
      <c r="B183" s="151"/>
      <c r="C183" s="152" t="s">
        <v>197</v>
      </c>
      <c r="D183" s="152" t="s">
        <v>134</v>
      </c>
      <c r="E183" s="153" t="s">
        <v>337</v>
      </c>
      <c r="F183" s="154" t="s">
        <v>338</v>
      </c>
      <c r="G183" s="155" t="s">
        <v>137</v>
      </c>
      <c r="H183" s="156">
        <v>6.6</v>
      </c>
      <c r="I183" s="157"/>
      <c r="J183" s="158">
        <f>ROUND(I183*H183,2)</f>
        <v>0</v>
      </c>
      <c r="K183" s="159"/>
      <c r="L183" s="34"/>
      <c r="M183" s="160" t="s">
        <v>1</v>
      </c>
      <c r="N183" s="161" t="s">
        <v>43</v>
      </c>
      <c r="O183" s="62"/>
      <c r="P183" s="162">
        <f>O183*H183</f>
        <v>0</v>
      </c>
      <c r="Q183" s="162">
        <v>2.2151299999999998</v>
      </c>
      <c r="R183" s="162">
        <f>Q183*H183</f>
        <v>14.619857999999999</v>
      </c>
      <c r="S183" s="162">
        <v>0</v>
      </c>
      <c r="T183" s="16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138</v>
      </c>
      <c r="AT183" s="164" t="s">
        <v>134</v>
      </c>
      <c r="AU183" s="164" t="s">
        <v>139</v>
      </c>
      <c r="AY183" s="18" t="s">
        <v>132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8" t="s">
        <v>139</v>
      </c>
      <c r="BK183" s="165">
        <f>ROUND(I183*H183,2)</f>
        <v>0</v>
      </c>
      <c r="BL183" s="18" t="s">
        <v>138</v>
      </c>
      <c r="BM183" s="164" t="s">
        <v>339</v>
      </c>
    </row>
    <row r="184" spans="1:65" s="13" customFormat="1" x14ac:dyDescent="0.2">
      <c r="B184" s="166"/>
      <c r="D184" s="167" t="s">
        <v>141</v>
      </c>
      <c r="E184" s="168" t="s">
        <v>1</v>
      </c>
      <c r="F184" s="169" t="s">
        <v>340</v>
      </c>
      <c r="H184" s="168" t="s">
        <v>1</v>
      </c>
      <c r="I184" s="170"/>
      <c r="L184" s="166"/>
      <c r="M184" s="171"/>
      <c r="N184" s="172"/>
      <c r="O184" s="172"/>
      <c r="P184" s="172"/>
      <c r="Q184" s="172"/>
      <c r="R184" s="172"/>
      <c r="S184" s="172"/>
      <c r="T184" s="173"/>
      <c r="AT184" s="168" t="s">
        <v>141</v>
      </c>
      <c r="AU184" s="168" t="s">
        <v>139</v>
      </c>
      <c r="AV184" s="13" t="s">
        <v>85</v>
      </c>
      <c r="AW184" s="13" t="s">
        <v>32</v>
      </c>
      <c r="AX184" s="13" t="s">
        <v>77</v>
      </c>
      <c r="AY184" s="168" t="s">
        <v>132</v>
      </c>
    </row>
    <row r="185" spans="1:65" s="14" customFormat="1" x14ac:dyDescent="0.2">
      <c r="B185" s="174"/>
      <c r="D185" s="167" t="s">
        <v>141</v>
      </c>
      <c r="E185" s="175" t="s">
        <v>1</v>
      </c>
      <c r="F185" s="176" t="s">
        <v>341</v>
      </c>
      <c r="H185" s="177">
        <v>3.9780000000000002</v>
      </c>
      <c r="I185" s="178"/>
      <c r="L185" s="174"/>
      <c r="M185" s="179"/>
      <c r="N185" s="180"/>
      <c r="O185" s="180"/>
      <c r="P185" s="180"/>
      <c r="Q185" s="180"/>
      <c r="R185" s="180"/>
      <c r="S185" s="180"/>
      <c r="T185" s="181"/>
      <c r="AT185" s="175" t="s">
        <v>141</v>
      </c>
      <c r="AU185" s="175" t="s">
        <v>139</v>
      </c>
      <c r="AV185" s="14" t="s">
        <v>139</v>
      </c>
      <c r="AW185" s="14" t="s">
        <v>32</v>
      </c>
      <c r="AX185" s="14" t="s">
        <v>77</v>
      </c>
      <c r="AY185" s="175" t="s">
        <v>132</v>
      </c>
    </row>
    <row r="186" spans="1:65" s="13" customFormat="1" x14ac:dyDescent="0.2">
      <c r="B186" s="166"/>
      <c r="D186" s="167" t="s">
        <v>141</v>
      </c>
      <c r="E186" s="168" t="s">
        <v>1</v>
      </c>
      <c r="F186" s="169" t="s">
        <v>334</v>
      </c>
      <c r="H186" s="168" t="s">
        <v>1</v>
      </c>
      <c r="I186" s="170"/>
      <c r="L186" s="166"/>
      <c r="M186" s="171"/>
      <c r="N186" s="172"/>
      <c r="O186" s="172"/>
      <c r="P186" s="172"/>
      <c r="Q186" s="172"/>
      <c r="R186" s="172"/>
      <c r="S186" s="172"/>
      <c r="T186" s="173"/>
      <c r="AT186" s="168" t="s">
        <v>141</v>
      </c>
      <c r="AU186" s="168" t="s">
        <v>139</v>
      </c>
      <c r="AV186" s="13" t="s">
        <v>85</v>
      </c>
      <c r="AW186" s="13" t="s">
        <v>32</v>
      </c>
      <c r="AX186" s="13" t="s">
        <v>77</v>
      </c>
      <c r="AY186" s="168" t="s">
        <v>132</v>
      </c>
    </row>
    <row r="187" spans="1:65" s="14" customFormat="1" x14ac:dyDescent="0.2">
      <c r="B187" s="174"/>
      <c r="D187" s="167" t="s">
        <v>141</v>
      </c>
      <c r="E187" s="175" t="s">
        <v>1</v>
      </c>
      <c r="F187" s="176" t="s">
        <v>342</v>
      </c>
      <c r="H187" s="177">
        <v>2.3180000000000001</v>
      </c>
      <c r="I187" s="178"/>
      <c r="L187" s="174"/>
      <c r="M187" s="179"/>
      <c r="N187" s="180"/>
      <c r="O187" s="180"/>
      <c r="P187" s="180"/>
      <c r="Q187" s="180"/>
      <c r="R187" s="180"/>
      <c r="S187" s="180"/>
      <c r="T187" s="181"/>
      <c r="AT187" s="175" t="s">
        <v>141</v>
      </c>
      <c r="AU187" s="175" t="s">
        <v>139</v>
      </c>
      <c r="AV187" s="14" t="s">
        <v>139</v>
      </c>
      <c r="AW187" s="14" t="s">
        <v>32</v>
      </c>
      <c r="AX187" s="14" t="s">
        <v>77</v>
      </c>
      <c r="AY187" s="175" t="s">
        <v>132</v>
      </c>
    </row>
    <row r="188" spans="1:65" s="16" customFormat="1" x14ac:dyDescent="0.2">
      <c r="B188" s="193"/>
      <c r="D188" s="167" t="s">
        <v>141</v>
      </c>
      <c r="E188" s="194" t="s">
        <v>1</v>
      </c>
      <c r="F188" s="195" t="s">
        <v>307</v>
      </c>
      <c r="H188" s="196">
        <v>6.2960000000000003</v>
      </c>
      <c r="I188" s="197"/>
      <c r="L188" s="193"/>
      <c r="M188" s="198"/>
      <c r="N188" s="199"/>
      <c r="O188" s="199"/>
      <c r="P188" s="199"/>
      <c r="Q188" s="199"/>
      <c r="R188" s="199"/>
      <c r="S188" s="199"/>
      <c r="T188" s="200"/>
      <c r="AT188" s="194" t="s">
        <v>141</v>
      </c>
      <c r="AU188" s="194" t="s">
        <v>139</v>
      </c>
      <c r="AV188" s="16" t="s">
        <v>147</v>
      </c>
      <c r="AW188" s="16" t="s">
        <v>32</v>
      </c>
      <c r="AX188" s="16" t="s">
        <v>77</v>
      </c>
      <c r="AY188" s="194" t="s">
        <v>132</v>
      </c>
    </row>
    <row r="189" spans="1:65" s="14" customFormat="1" x14ac:dyDescent="0.2">
      <c r="B189" s="174"/>
      <c r="D189" s="167" t="s">
        <v>141</v>
      </c>
      <c r="E189" s="175" t="s">
        <v>1</v>
      </c>
      <c r="F189" s="176" t="s">
        <v>343</v>
      </c>
      <c r="H189" s="177">
        <v>6.6109999999999998</v>
      </c>
      <c r="I189" s="178"/>
      <c r="L189" s="174"/>
      <c r="M189" s="179"/>
      <c r="N189" s="180"/>
      <c r="O189" s="180"/>
      <c r="P189" s="180"/>
      <c r="Q189" s="180"/>
      <c r="R189" s="180"/>
      <c r="S189" s="180"/>
      <c r="T189" s="181"/>
      <c r="AT189" s="175" t="s">
        <v>141</v>
      </c>
      <c r="AU189" s="175" t="s">
        <v>139</v>
      </c>
      <c r="AV189" s="14" t="s">
        <v>139</v>
      </c>
      <c r="AW189" s="14" t="s">
        <v>32</v>
      </c>
      <c r="AX189" s="14" t="s">
        <v>77</v>
      </c>
      <c r="AY189" s="175" t="s">
        <v>132</v>
      </c>
    </row>
    <row r="190" spans="1:65" s="14" customFormat="1" x14ac:dyDescent="0.2">
      <c r="B190" s="174"/>
      <c r="D190" s="167" t="s">
        <v>141</v>
      </c>
      <c r="E190" s="175" t="s">
        <v>1</v>
      </c>
      <c r="F190" s="176" t="s">
        <v>344</v>
      </c>
      <c r="H190" s="177">
        <v>6.6</v>
      </c>
      <c r="I190" s="178"/>
      <c r="L190" s="174"/>
      <c r="M190" s="179"/>
      <c r="N190" s="180"/>
      <c r="O190" s="180"/>
      <c r="P190" s="180"/>
      <c r="Q190" s="180"/>
      <c r="R190" s="180"/>
      <c r="S190" s="180"/>
      <c r="T190" s="181"/>
      <c r="AT190" s="175" t="s">
        <v>141</v>
      </c>
      <c r="AU190" s="175" t="s">
        <v>139</v>
      </c>
      <c r="AV190" s="14" t="s">
        <v>139</v>
      </c>
      <c r="AW190" s="14" t="s">
        <v>32</v>
      </c>
      <c r="AX190" s="14" t="s">
        <v>85</v>
      </c>
      <c r="AY190" s="175" t="s">
        <v>132</v>
      </c>
    </row>
    <row r="191" spans="1:65" s="2" customFormat="1" ht="24.2" customHeight="1" x14ac:dyDescent="0.2">
      <c r="A191" s="33"/>
      <c r="B191" s="151"/>
      <c r="C191" s="152" t="s">
        <v>202</v>
      </c>
      <c r="D191" s="152" t="s">
        <v>134</v>
      </c>
      <c r="E191" s="153" t="s">
        <v>345</v>
      </c>
      <c r="F191" s="154" t="s">
        <v>346</v>
      </c>
      <c r="G191" s="155" t="s">
        <v>193</v>
      </c>
      <c r="H191" s="156">
        <v>8.6</v>
      </c>
      <c r="I191" s="157"/>
      <c r="J191" s="158">
        <f>ROUND(I191*H191,2)</f>
        <v>0</v>
      </c>
      <c r="K191" s="159"/>
      <c r="L191" s="34"/>
      <c r="M191" s="160" t="s">
        <v>1</v>
      </c>
      <c r="N191" s="161" t="s">
        <v>43</v>
      </c>
      <c r="O191" s="62"/>
      <c r="P191" s="162">
        <f>O191*H191</f>
        <v>0</v>
      </c>
      <c r="Q191" s="162">
        <v>4.0699999999999998E-3</v>
      </c>
      <c r="R191" s="162">
        <f>Q191*H191</f>
        <v>3.5001999999999998E-2</v>
      </c>
      <c r="S191" s="162">
        <v>0</v>
      </c>
      <c r="T191" s="163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138</v>
      </c>
      <c r="AT191" s="164" t="s">
        <v>134</v>
      </c>
      <c r="AU191" s="164" t="s">
        <v>139</v>
      </c>
      <c r="AY191" s="18" t="s">
        <v>132</v>
      </c>
      <c r="BE191" s="165">
        <f>IF(N191="základná",J191,0)</f>
        <v>0</v>
      </c>
      <c r="BF191" s="165">
        <f>IF(N191="znížená",J191,0)</f>
        <v>0</v>
      </c>
      <c r="BG191" s="165">
        <f>IF(N191="zákl. prenesená",J191,0)</f>
        <v>0</v>
      </c>
      <c r="BH191" s="165">
        <f>IF(N191="zníž. prenesená",J191,0)</f>
        <v>0</v>
      </c>
      <c r="BI191" s="165">
        <f>IF(N191="nulová",J191,0)</f>
        <v>0</v>
      </c>
      <c r="BJ191" s="18" t="s">
        <v>139</v>
      </c>
      <c r="BK191" s="165">
        <f>ROUND(I191*H191,2)</f>
        <v>0</v>
      </c>
      <c r="BL191" s="18" t="s">
        <v>138</v>
      </c>
      <c r="BM191" s="164" t="s">
        <v>347</v>
      </c>
    </row>
    <row r="192" spans="1:65" s="13" customFormat="1" x14ac:dyDescent="0.2">
      <c r="B192" s="166"/>
      <c r="D192" s="167" t="s">
        <v>141</v>
      </c>
      <c r="E192" s="168" t="s">
        <v>1</v>
      </c>
      <c r="F192" s="169" t="s">
        <v>348</v>
      </c>
      <c r="H192" s="168" t="s">
        <v>1</v>
      </c>
      <c r="I192" s="170"/>
      <c r="L192" s="166"/>
      <c r="M192" s="171"/>
      <c r="N192" s="172"/>
      <c r="O192" s="172"/>
      <c r="P192" s="172"/>
      <c r="Q192" s="172"/>
      <c r="R192" s="172"/>
      <c r="S192" s="172"/>
      <c r="T192" s="173"/>
      <c r="AT192" s="168" t="s">
        <v>141</v>
      </c>
      <c r="AU192" s="168" t="s">
        <v>139</v>
      </c>
      <c r="AV192" s="13" t="s">
        <v>85</v>
      </c>
      <c r="AW192" s="13" t="s">
        <v>32</v>
      </c>
      <c r="AX192" s="13" t="s">
        <v>77</v>
      </c>
      <c r="AY192" s="168" t="s">
        <v>132</v>
      </c>
    </row>
    <row r="193" spans="1:65" s="14" customFormat="1" x14ac:dyDescent="0.2">
      <c r="B193" s="174"/>
      <c r="D193" s="167" t="s">
        <v>141</v>
      </c>
      <c r="E193" s="175" t="s">
        <v>1</v>
      </c>
      <c r="F193" s="176" t="s">
        <v>349</v>
      </c>
      <c r="H193" s="177">
        <v>8.56</v>
      </c>
      <c r="I193" s="178"/>
      <c r="L193" s="174"/>
      <c r="M193" s="179"/>
      <c r="N193" s="180"/>
      <c r="O193" s="180"/>
      <c r="P193" s="180"/>
      <c r="Q193" s="180"/>
      <c r="R193" s="180"/>
      <c r="S193" s="180"/>
      <c r="T193" s="181"/>
      <c r="AT193" s="175" t="s">
        <v>141</v>
      </c>
      <c r="AU193" s="175" t="s">
        <v>139</v>
      </c>
      <c r="AV193" s="14" t="s">
        <v>139</v>
      </c>
      <c r="AW193" s="14" t="s">
        <v>32</v>
      </c>
      <c r="AX193" s="14" t="s">
        <v>77</v>
      </c>
      <c r="AY193" s="175" t="s">
        <v>132</v>
      </c>
    </row>
    <row r="194" spans="1:65" s="14" customFormat="1" x14ac:dyDescent="0.2">
      <c r="B194" s="174"/>
      <c r="D194" s="167" t="s">
        <v>141</v>
      </c>
      <c r="E194" s="175" t="s">
        <v>1</v>
      </c>
      <c r="F194" s="176" t="s">
        <v>350</v>
      </c>
      <c r="H194" s="177">
        <v>8.6</v>
      </c>
      <c r="I194" s="178"/>
      <c r="L194" s="174"/>
      <c r="M194" s="179"/>
      <c r="N194" s="180"/>
      <c r="O194" s="180"/>
      <c r="P194" s="180"/>
      <c r="Q194" s="180"/>
      <c r="R194" s="180"/>
      <c r="S194" s="180"/>
      <c r="T194" s="181"/>
      <c r="AT194" s="175" t="s">
        <v>141</v>
      </c>
      <c r="AU194" s="175" t="s">
        <v>139</v>
      </c>
      <c r="AV194" s="14" t="s">
        <v>139</v>
      </c>
      <c r="AW194" s="14" t="s">
        <v>32</v>
      </c>
      <c r="AX194" s="14" t="s">
        <v>85</v>
      </c>
      <c r="AY194" s="175" t="s">
        <v>132</v>
      </c>
    </row>
    <row r="195" spans="1:65" s="2" customFormat="1" ht="24.2" customHeight="1" x14ac:dyDescent="0.2">
      <c r="A195" s="33"/>
      <c r="B195" s="151"/>
      <c r="C195" s="152" t="s">
        <v>207</v>
      </c>
      <c r="D195" s="152" t="s">
        <v>134</v>
      </c>
      <c r="E195" s="153" t="s">
        <v>351</v>
      </c>
      <c r="F195" s="154" t="s">
        <v>352</v>
      </c>
      <c r="G195" s="155" t="s">
        <v>193</v>
      </c>
      <c r="H195" s="156">
        <v>8.1</v>
      </c>
      <c r="I195" s="157"/>
      <c r="J195" s="158">
        <f>ROUND(I195*H195,2)</f>
        <v>0</v>
      </c>
      <c r="K195" s="159"/>
      <c r="L195" s="34"/>
      <c r="M195" s="160" t="s">
        <v>1</v>
      </c>
      <c r="N195" s="161" t="s">
        <v>43</v>
      </c>
      <c r="O195" s="62"/>
      <c r="P195" s="162">
        <f>O195*H195</f>
        <v>0</v>
      </c>
      <c r="Q195" s="162">
        <v>0</v>
      </c>
      <c r="R195" s="162">
        <f>Q195*H195</f>
        <v>0</v>
      </c>
      <c r="S195" s="162">
        <v>0</v>
      </c>
      <c r="T195" s="163">
        <f>S195*H195</f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138</v>
      </c>
      <c r="AT195" s="164" t="s">
        <v>134</v>
      </c>
      <c r="AU195" s="164" t="s">
        <v>139</v>
      </c>
      <c r="AY195" s="18" t="s">
        <v>132</v>
      </c>
      <c r="BE195" s="165">
        <f>IF(N195="základná",J195,0)</f>
        <v>0</v>
      </c>
      <c r="BF195" s="165">
        <f>IF(N195="znížená",J195,0)</f>
        <v>0</v>
      </c>
      <c r="BG195" s="165">
        <f>IF(N195="zákl. prenesená",J195,0)</f>
        <v>0</v>
      </c>
      <c r="BH195" s="165">
        <f>IF(N195="zníž. prenesená",J195,0)</f>
        <v>0</v>
      </c>
      <c r="BI195" s="165">
        <f>IF(N195="nulová",J195,0)</f>
        <v>0</v>
      </c>
      <c r="BJ195" s="18" t="s">
        <v>139</v>
      </c>
      <c r="BK195" s="165">
        <f>ROUND(I195*H195,2)</f>
        <v>0</v>
      </c>
      <c r="BL195" s="18" t="s">
        <v>138</v>
      </c>
      <c r="BM195" s="164" t="s">
        <v>353</v>
      </c>
    </row>
    <row r="196" spans="1:65" s="2" customFormat="1" ht="16.5" customHeight="1" x14ac:dyDescent="0.2">
      <c r="A196" s="33"/>
      <c r="B196" s="151"/>
      <c r="C196" s="152" t="s">
        <v>211</v>
      </c>
      <c r="D196" s="152" t="s">
        <v>134</v>
      </c>
      <c r="E196" s="153" t="s">
        <v>354</v>
      </c>
      <c r="F196" s="154" t="s">
        <v>355</v>
      </c>
      <c r="G196" s="155" t="s">
        <v>200</v>
      </c>
      <c r="H196" s="156">
        <v>0.27</v>
      </c>
      <c r="I196" s="157"/>
      <c r="J196" s="158">
        <f>ROUND(I196*H196,2)</f>
        <v>0</v>
      </c>
      <c r="K196" s="159"/>
      <c r="L196" s="34"/>
      <c r="M196" s="160" t="s">
        <v>1</v>
      </c>
      <c r="N196" s="161" t="s">
        <v>43</v>
      </c>
      <c r="O196" s="62"/>
      <c r="P196" s="162">
        <f>O196*H196</f>
        <v>0</v>
      </c>
      <c r="Q196" s="162">
        <v>1.20296</v>
      </c>
      <c r="R196" s="162">
        <f>Q196*H196</f>
        <v>0.32479920000000001</v>
      </c>
      <c r="S196" s="162">
        <v>0</v>
      </c>
      <c r="T196" s="163">
        <f>S196*H196</f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138</v>
      </c>
      <c r="AT196" s="164" t="s">
        <v>134</v>
      </c>
      <c r="AU196" s="164" t="s">
        <v>139</v>
      </c>
      <c r="AY196" s="18" t="s">
        <v>132</v>
      </c>
      <c r="BE196" s="165">
        <f>IF(N196="základná",J196,0)</f>
        <v>0</v>
      </c>
      <c r="BF196" s="165">
        <f>IF(N196="znížená",J196,0)</f>
        <v>0</v>
      </c>
      <c r="BG196" s="165">
        <f>IF(N196="zákl. prenesená",J196,0)</f>
        <v>0</v>
      </c>
      <c r="BH196" s="165">
        <f>IF(N196="zníž. prenesená",J196,0)</f>
        <v>0</v>
      </c>
      <c r="BI196" s="165">
        <f>IF(N196="nulová",J196,0)</f>
        <v>0</v>
      </c>
      <c r="BJ196" s="18" t="s">
        <v>139</v>
      </c>
      <c r="BK196" s="165">
        <f>ROUND(I196*H196,2)</f>
        <v>0</v>
      </c>
      <c r="BL196" s="18" t="s">
        <v>138</v>
      </c>
      <c r="BM196" s="164" t="s">
        <v>356</v>
      </c>
    </row>
    <row r="197" spans="1:65" s="13" customFormat="1" x14ac:dyDescent="0.2">
      <c r="B197" s="166"/>
      <c r="D197" s="167" t="s">
        <v>141</v>
      </c>
      <c r="E197" s="168" t="s">
        <v>1</v>
      </c>
      <c r="F197" s="169" t="s">
        <v>357</v>
      </c>
      <c r="H197" s="168" t="s">
        <v>1</v>
      </c>
      <c r="I197" s="170"/>
      <c r="L197" s="166"/>
      <c r="M197" s="171"/>
      <c r="N197" s="172"/>
      <c r="O197" s="172"/>
      <c r="P197" s="172"/>
      <c r="Q197" s="172"/>
      <c r="R197" s="172"/>
      <c r="S197" s="172"/>
      <c r="T197" s="173"/>
      <c r="AT197" s="168" t="s">
        <v>141</v>
      </c>
      <c r="AU197" s="168" t="s">
        <v>139</v>
      </c>
      <c r="AV197" s="13" t="s">
        <v>85</v>
      </c>
      <c r="AW197" s="13" t="s">
        <v>32</v>
      </c>
      <c r="AX197" s="13" t="s">
        <v>77</v>
      </c>
      <c r="AY197" s="168" t="s">
        <v>132</v>
      </c>
    </row>
    <row r="198" spans="1:65" s="14" customFormat="1" x14ac:dyDescent="0.2">
      <c r="B198" s="174"/>
      <c r="D198" s="167" t="s">
        <v>141</v>
      </c>
      <c r="E198" s="175" t="s">
        <v>1</v>
      </c>
      <c r="F198" s="176" t="s">
        <v>358</v>
      </c>
      <c r="H198" s="177">
        <v>0.17100000000000001</v>
      </c>
      <c r="I198" s="178"/>
      <c r="L198" s="174"/>
      <c r="M198" s="179"/>
      <c r="N198" s="180"/>
      <c r="O198" s="180"/>
      <c r="P198" s="180"/>
      <c r="Q198" s="180"/>
      <c r="R198" s="180"/>
      <c r="S198" s="180"/>
      <c r="T198" s="181"/>
      <c r="AT198" s="175" t="s">
        <v>141</v>
      </c>
      <c r="AU198" s="175" t="s">
        <v>139</v>
      </c>
      <c r="AV198" s="14" t="s">
        <v>139</v>
      </c>
      <c r="AW198" s="14" t="s">
        <v>32</v>
      </c>
      <c r="AX198" s="14" t="s">
        <v>77</v>
      </c>
      <c r="AY198" s="175" t="s">
        <v>132</v>
      </c>
    </row>
    <row r="199" spans="1:65" s="13" customFormat="1" x14ac:dyDescent="0.2">
      <c r="B199" s="166"/>
      <c r="D199" s="167" t="s">
        <v>141</v>
      </c>
      <c r="E199" s="168" t="s">
        <v>1</v>
      </c>
      <c r="F199" s="169" t="s">
        <v>334</v>
      </c>
      <c r="H199" s="168" t="s">
        <v>1</v>
      </c>
      <c r="I199" s="170"/>
      <c r="L199" s="166"/>
      <c r="M199" s="171"/>
      <c r="N199" s="172"/>
      <c r="O199" s="172"/>
      <c r="P199" s="172"/>
      <c r="Q199" s="172"/>
      <c r="R199" s="172"/>
      <c r="S199" s="172"/>
      <c r="T199" s="173"/>
      <c r="AT199" s="168" t="s">
        <v>141</v>
      </c>
      <c r="AU199" s="168" t="s">
        <v>139</v>
      </c>
      <c r="AV199" s="13" t="s">
        <v>85</v>
      </c>
      <c r="AW199" s="13" t="s">
        <v>32</v>
      </c>
      <c r="AX199" s="13" t="s">
        <v>77</v>
      </c>
      <c r="AY199" s="168" t="s">
        <v>132</v>
      </c>
    </row>
    <row r="200" spans="1:65" s="14" customFormat="1" x14ac:dyDescent="0.2">
      <c r="B200" s="174"/>
      <c r="D200" s="167" t="s">
        <v>141</v>
      </c>
      <c r="E200" s="175" t="s">
        <v>1</v>
      </c>
      <c r="F200" s="176" t="s">
        <v>359</v>
      </c>
      <c r="H200" s="177">
        <v>9.9000000000000005E-2</v>
      </c>
      <c r="I200" s="178"/>
      <c r="L200" s="174"/>
      <c r="M200" s="179"/>
      <c r="N200" s="180"/>
      <c r="O200" s="180"/>
      <c r="P200" s="180"/>
      <c r="Q200" s="180"/>
      <c r="R200" s="180"/>
      <c r="S200" s="180"/>
      <c r="T200" s="181"/>
      <c r="AT200" s="175" t="s">
        <v>141</v>
      </c>
      <c r="AU200" s="175" t="s">
        <v>139</v>
      </c>
      <c r="AV200" s="14" t="s">
        <v>139</v>
      </c>
      <c r="AW200" s="14" t="s">
        <v>32</v>
      </c>
      <c r="AX200" s="14" t="s">
        <v>77</v>
      </c>
      <c r="AY200" s="175" t="s">
        <v>132</v>
      </c>
    </row>
    <row r="201" spans="1:65" s="15" customFormat="1" x14ac:dyDescent="0.2">
      <c r="B201" s="182"/>
      <c r="D201" s="167" t="s">
        <v>141</v>
      </c>
      <c r="E201" s="183" t="s">
        <v>1</v>
      </c>
      <c r="F201" s="184" t="s">
        <v>172</v>
      </c>
      <c r="H201" s="185">
        <v>0.27</v>
      </c>
      <c r="I201" s="186"/>
      <c r="L201" s="182"/>
      <c r="M201" s="187"/>
      <c r="N201" s="188"/>
      <c r="O201" s="188"/>
      <c r="P201" s="188"/>
      <c r="Q201" s="188"/>
      <c r="R201" s="188"/>
      <c r="S201" s="188"/>
      <c r="T201" s="189"/>
      <c r="AT201" s="183" t="s">
        <v>141</v>
      </c>
      <c r="AU201" s="183" t="s">
        <v>139</v>
      </c>
      <c r="AV201" s="15" t="s">
        <v>138</v>
      </c>
      <c r="AW201" s="15" t="s">
        <v>32</v>
      </c>
      <c r="AX201" s="15" t="s">
        <v>85</v>
      </c>
      <c r="AY201" s="183" t="s">
        <v>132</v>
      </c>
    </row>
    <row r="202" spans="1:65" s="2" customFormat="1" ht="37.9" customHeight="1" x14ac:dyDescent="0.2">
      <c r="A202" s="33"/>
      <c r="B202" s="151"/>
      <c r="C202" s="152" t="s">
        <v>219</v>
      </c>
      <c r="D202" s="152" t="s">
        <v>134</v>
      </c>
      <c r="E202" s="153" t="s">
        <v>360</v>
      </c>
      <c r="F202" s="154" t="s">
        <v>361</v>
      </c>
      <c r="G202" s="155" t="s">
        <v>137</v>
      </c>
      <c r="H202" s="156">
        <v>1.42</v>
      </c>
      <c r="I202" s="157"/>
      <c r="J202" s="158">
        <f>ROUND(I202*H202,2)</f>
        <v>0</v>
      </c>
      <c r="K202" s="159"/>
      <c r="L202" s="34"/>
      <c r="M202" s="160" t="s">
        <v>1</v>
      </c>
      <c r="N202" s="161" t="s">
        <v>43</v>
      </c>
      <c r="O202" s="62"/>
      <c r="P202" s="162">
        <f>O202*H202</f>
        <v>0</v>
      </c>
      <c r="Q202" s="162">
        <v>2.1544500000000002</v>
      </c>
      <c r="R202" s="162">
        <f>Q202*H202</f>
        <v>3.0593190000000003</v>
      </c>
      <c r="S202" s="162">
        <v>0</v>
      </c>
      <c r="T202" s="163">
        <f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138</v>
      </c>
      <c r="AT202" s="164" t="s">
        <v>134</v>
      </c>
      <c r="AU202" s="164" t="s">
        <v>139</v>
      </c>
      <c r="AY202" s="18" t="s">
        <v>132</v>
      </c>
      <c r="BE202" s="165">
        <f>IF(N202="základná",J202,0)</f>
        <v>0</v>
      </c>
      <c r="BF202" s="165">
        <f>IF(N202="znížená",J202,0)</f>
        <v>0</v>
      </c>
      <c r="BG202" s="165">
        <f>IF(N202="zákl. prenesená",J202,0)</f>
        <v>0</v>
      </c>
      <c r="BH202" s="165">
        <f>IF(N202="zníž. prenesená",J202,0)</f>
        <v>0</v>
      </c>
      <c r="BI202" s="165">
        <f>IF(N202="nulová",J202,0)</f>
        <v>0</v>
      </c>
      <c r="BJ202" s="18" t="s">
        <v>139</v>
      </c>
      <c r="BK202" s="165">
        <f>ROUND(I202*H202,2)</f>
        <v>0</v>
      </c>
      <c r="BL202" s="18" t="s">
        <v>138</v>
      </c>
      <c r="BM202" s="164" t="s">
        <v>362</v>
      </c>
    </row>
    <row r="203" spans="1:65" s="14" customFormat="1" x14ac:dyDescent="0.2">
      <c r="B203" s="174"/>
      <c r="D203" s="167" t="s">
        <v>141</v>
      </c>
      <c r="E203" s="175" t="s">
        <v>1</v>
      </c>
      <c r="F203" s="176" t="s">
        <v>363</v>
      </c>
      <c r="H203" s="177">
        <v>1.42</v>
      </c>
      <c r="I203" s="178"/>
      <c r="L203" s="174"/>
      <c r="M203" s="179"/>
      <c r="N203" s="180"/>
      <c r="O203" s="180"/>
      <c r="P203" s="180"/>
      <c r="Q203" s="180"/>
      <c r="R203" s="180"/>
      <c r="S203" s="180"/>
      <c r="T203" s="181"/>
      <c r="AT203" s="175" t="s">
        <v>141</v>
      </c>
      <c r="AU203" s="175" t="s">
        <v>139</v>
      </c>
      <c r="AV203" s="14" t="s">
        <v>139</v>
      </c>
      <c r="AW203" s="14" t="s">
        <v>32</v>
      </c>
      <c r="AX203" s="14" t="s">
        <v>85</v>
      </c>
      <c r="AY203" s="175" t="s">
        <v>132</v>
      </c>
    </row>
    <row r="204" spans="1:65" s="2" customFormat="1" ht="24.2" customHeight="1" x14ac:dyDescent="0.2">
      <c r="A204" s="33"/>
      <c r="B204" s="151"/>
      <c r="C204" s="152" t="s">
        <v>222</v>
      </c>
      <c r="D204" s="152" t="s">
        <v>134</v>
      </c>
      <c r="E204" s="153" t="s">
        <v>364</v>
      </c>
      <c r="F204" s="154" t="s">
        <v>365</v>
      </c>
      <c r="G204" s="155" t="s">
        <v>137</v>
      </c>
      <c r="H204" s="156">
        <v>5.8</v>
      </c>
      <c r="I204" s="157"/>
      <c r="J204" s="158">
        <f>ROUND(I204*H204,2)</f>
        <v>0</v>
      </c>
      <c r="K204" s="159"/>
      <c r="L204" s="34"/>
      <c r="M204" s="160" t="s">
        <v>1</v>
      </c>
      <c r="N204" s="161" t="s">
        <v>43</v>
      </c>
      <c r="O204" s="62"/>
      <c r="P204" s="162">
        <f>O204*H204</f>
        <v>0</v>
      </c>
      <c r="Q204" s="162">
        <v>2.2151299999999998</v>
      </c>
      <c r="R204" s="162">
        <f>Q204*H204</f>
        <v>12.847753999999998</v>
      </c>
      <c r="S204" s="162">
        <v>0</v>
      </c>
      <c r="T204" s="163">
        <f>S204*H204</f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138</v>
      </c>
      <c r="AT204" s="164" t="s">
        <v>134</v>
      </c>
      <c r="AU204" s="164" t="s">
        <v>139</v>
      </c>
      <c r="AY204" s="18" t="s">
        <v>132</v>
      </c>
      <c r="BE204" s="165">
        <f>IF(N204="základná",J204,0)</f>
        <v>0</v>
      </c>
      <c r="BF204" s="165">
        <f>IF(N204="znížená",J204,0)</f>
        <v>0</v>
      </c>
      <c r="BG204" s="165">
        <f>IF(N204="zákl. prenesená",J204,0)</f>
        <v>0</v>
      </c>
      <c r="BH204" s="165">
        <f>IF(N204="zníž. prenesená",J204,0)</f>
        <v>0</v>
      </c>
      <c r="BI204" s="165">
        <f>IF(N204="nulová",J204,0)</f>
        <v>0</v>
      </c>
      <c r="BJ204" s="18" t="s">
        <v>139</v>
      </c>
      <c r="BK204" s="165">
        <f>ROUND(I204*H204,2)</f>
        <v>0</v>
      </c>
      <c r="BL204" s="18" t="s">
        <v>138</v>
      </c>
      <c r="BM204" s="164" t="s">
        <v>366</v>
      </c>
    </row>
    <row r="205" spans="1:65" s="14" customFormat="1" x14ac:dyDescent="0.2">
      <c r="B205" s="174"/>
      <c r="D205" s="167" t="s">
        <v>141</v>
      </c>
      <c r="E205" s="175" t="s">
        <v>1</v>
      </c>
      <c r="F205" s="176" t="s">
        <v>367</v>
      </c>
      <c r="H205" s="177">
        <v>5.8150000000000004</v>
      </c>
      <c r="I205" s="178"/>
      <c r="L205" s="174"/>
      <c r="M205" s="179"/>
      <c r="N205" s="180"/>
      <c r="O205" s="180"/>
      <c r="P205" s="180"/>
      <c r="Q205" s="180"/>
      <c r="R205" s="180"/>
      <c r="S205" s="180"/>
      <c r="T205" s="181"/>
      <c r="AT205" s="175" t="s">
        <v>141</v>
      </c>
      <c r="AU205" s="175" t="s">
        <v>139</v>
      </c>
      <c r="AV205" s="14" t="s">
        <v>139</v>
      </c>
      <c r="AW205" s="14" t="s">
        <v>32</v>
      </c>
      <c r="AX205" s="14" t="s">
        <v>77</v>
      </c>
      <c r="AY205" s="175" t="s">
        <v>132</v>
      </c>
    </row>
    <row r="206" spans="1:65" s="14" customFormat="1" x14ac:dyDescent="0.2">
      <c r="B206" s="174"/>
      <c r="D206" s="167" t="s">
        <v>141</v>
      </c>
      <c r="E206" s="175" t="s">
        <v>1</v>
      </c>
      <c r="F206" s="176" t="s">
        <v>368</v>
      </c>
      <c r="H206" s="177">
        <v>5.8</v>
      </c>
      <c r="I206" s="178"/>
      <c r="L206" s="174"/>
      <c r="M206" s="179"/>
      <c r="N206" s="180"/>
      <c r="O206" s="180"/>
      <c r="P206" s="180"/>
      <c r="Q206" s="180"/>
      <c r="R206" s="180"/>
      <c r="S206" s="180"/>
      <c r="T206" s="181"/>
      <c r="AT206" s="175" t="s">
        <v>141</v>
      </c>
      <c r="AU206" s="175" t="s">
        <v>139</v>
      </c>
      <c r="AV206" s="14" t="s">
        <v>139</v>
      </c>
      <c r="AW206" s="14" t="s">
        <v>32</v>
      </c>
      <c r="AX206" s="14" t="s">
        <v>85</v>
      </c>
      <c r="AY206" s="175" t="s">
        <v>132</v>
      </c>
    </row>
    <row r="207" spans="1:65" s="2" customFormat="1" ht="37.9" customHeight="1" x14ac:dyDescent="0.2">
      <c r="A207" s="33"/>
      <c r="B207" s="151"/>
      <c r="C207" s="152" t="s">
        <v>231</v>
      </c>
      <c r="D207" s="152" t="s">
        <v>134</v>
      </c>
      <c r="E207" s="153" t="s">
        <v>369</v>
      </c>
      <c r="F207" s="154" t="s">
        <v>370</v>
      </c>
      <c r="G207" s="155" t="s">
        <v>200</v>
      </c>
      <c r="H207" s="156">
        <v>2.8000000000000001E-2</v>
      </c>
      <c r="I207" s="157"/>
      <c r="J207" s="158">
        <f>ROUND(I207*H207,2)</f>
        <v>0</v>
      </c>
      <c r="K207" s="159"/>
      <c r="L207" s="34"/>
      <c r="M207" s="160" t="s">
        <v>1</v>
      </c>
      <c r="N207" s="161" t="s">
        <v>43</v>
      </c>
      <c r="O207" s="62"/>
      <c r="P207" s="162">
        <f>O207*H207</f>
        <v>0</v>
      </c>
      <c r="Q207" s="162">
        <v>1.002</v>
      </c>
      <c r="R207" s="162">
        <f>Q207*H207</f>
        <v>2.8056000000000001E-2</v>
      </c>
      <c r="S207" s="162">
        <v>0</v>
      </c>
      <c r="T207" s="163">
        <f>S207*H207</f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138</v>
      </c>
      <c r="AT207" s="164" t="s">
        <v>134</v>
      </c>
      <c r="AU207" s="164" t="s">
        <v>139</v>
      </c>
      <c r="AY207" s="18" t="s">
        <v>132</v>
      </c>
      <c r="BE207" s="165">
        <f>IF(N207="základná",J207,0)</f>
        <v>0</v>
      </c>
      <c r="BF207" s="165">
        <f>IF(N207="znížená",J207,0)</f>
        <v>0</v>
      </c>
      <c r="BG207" s="165">
        <f>IF(N207="zákl. prenesená",J207,0)</f>
        <v>0</v>
      </c>
      <c r="BH207" s="165">
        <f>IF(N207="zníž. prenesená",J207,0)</f>
        <v>0</v>
      </c>
      <c r="BI207" s="165">
        <f>IF(N207="nulová",J207,0)</f>
        <v>0</v>
      </c>
      <c r="BJ207" s="18" t="s">
        <v>139</v>
      </c>
      <c r="BK207" s="165">
        <f>ROUND(I207*H207,2)</f>
        <v>0</v>
      </c>
      <c r="BL207" s="18" t="s">
        <v>138</v>
      </c>
      <c r="BM207" s="164" t="s">
        <v>371</v>
      </c>
    </row>
    <row r="208" spans="1:65" s="13" customFormat="1" x14ac:dyDescent="0.2">
      <c r="B208" s="166"/>
      <c r="D208" s="167" t="s">
        <v>141</v>
      </c>
      <c r="E208" s="168" t="s">
        <v>1</v>
      </c>
      <c r="F208" s="169" t="s">
        <v>372</v>
      </c>
      <c r="H208" s="168" t="s">
        <v>1</v>
      </c>
      <c r="I208" s="170"/>
      <c r="L208" s="166"/>
      <c r="M208" s="171"/>
      <c r="N208" s="172"/>
      <c r="O208" s="172"/>
      <c r="P208" s="172"/>
      <c r="Q208" s="172"/>
      <c r="R208" s="172"/>
      <c r="S208" s="172"/>
      <c r="T208" s="173"/>
      <c r="AT208" s="168" t="s">
        <v>141</v>
      </c>
      <c r="AU208" s="168" t="s">
        <v>139</v>
      </c>
      <c r="AV208" s="13" t="s">
        <v>85</v>
      </c>
      <c r="AW208" s="13" t="s">
        <v>32</v>
      </c>
      <c r="AX208" s="13" t="s">
        <v>77</v>
      </c>
      <c r="AY208" s="168" t="s">
        <v>132</v>
      </c>
    </row>
    <row r="209" spans="1:65" s="14" customFormat="1" x14ac:dyDescent="0.2">
      <c r="B209" s="174"/>
      <c r="D209" s="167" t="s">
        <v>141</v>
      </c>
      <c r="E209" s="175" t="s">
        <v>1</v>
      </c>
      <c r="F209" s="176" t="s">
        <v>373</v>
      </c>
      <c r="H209" s="177">
        <v>2.8000000000000001E-2</v>
      </c>
      <c r="I209" s="178"/>
      <c r="L209" s="174"/>
      <c r="M209" s="179"/>
      <c r="N209" s="180"/>
      <c r="O209" s="180"/>
      <c r="P209" s="180"/>
      <c r="Q209" s="180"/>
      <c r="R209" s="180"/>
      <c r="S209" s="180"/>
      <c r="T209" s="181"/>
      <c r="AT209" s="175" t="s">
        <v>141</v>
      </c>
      <c r="AU209" s="175" t="s">
        <v>139</v>
      </c>
      <c r="AV209" s="14" t="s">
        <v>139</v>
      </c>
      <c r="AW209" s="14" t="s">
        <v>32</v>
      </c>
      <c r="AX209" s="14" t="s">
        <v>85</v>
      </c>
      <c r="AY209" s="175" t="s">
        <v>132</v>
      </c>
    </row>
    <row r="210" spans="1:65" s="2" customFormat="1" ht="16.5" customHeight="1" x14ac:dyDescent="0.2">
      <c r="A210" s="33"/>
      <c r="B210" s="151"/>
      <c r="C210" s="152" t="s">
        <v>237</v>
      </c>
      <c r="D210" s="152" t="s">
        <v>134</v>
      </c>
      <c r="E210" s="153" t="s">
        <v>374</v>
      </c>
      <c r="F210" s="154" t="s">
        <v>375</v>
      </c>
      <c r="G210" s="155" t="s">
        <v>137</v>
      </c>
      <c r="H210" s="156">
        <v>3.05</v>
      </c>
      <c r="I210" s="157"/>
      <c r="J210" s="158">
        <f>ROUND(I210*H210,2)</f>
        <v>0</v>
      </c>
      <c r="K210" s="159"/>
      <c r="L210" s="34"/>
      <c r="M210" s="160" t="s">
        <v>1</v>
      </c>
      <c r="N210" s="161" t="s">
        <v>43</v>
      </c>
      <c r="O210" s="62"/>
      <c r="P210" s="162">
        <f>O210*H210</f>
        <v>0</v>
      </c>
      <c r="Q210" s="162">
        <v>2.2151299999999998</v>
      </c>
      <c r="R210" s="162">
        <f>Q210*H210</f>
        <v>6.7561464999999989</v>
      </c>
      <c r="S210" s="162">
        <v>0</v>
      </c>
      <c r="T210" s="16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138</v>
      </c>
      <c r="AT210" s="164" t="s">
        <v>134</v>
      </c>
      <c r="AU210" s="164" t="s">
        <v>139</v>
      </c>
      <c r="AY210" s="18" t="s">
        <v>132</v>
      </c>
      <c r="BE210" s="165">
        <f>IF(N210="základná",J210,0)</f>
        <v>0</v>
      </c>
      <c r="BF210" s="165">
        <f>IF(N210="znížená",J210,0)</f>
        <v>0</v>
      </c>
      <c r="BG210" s="165">
        <f>IF(N210="zákl. prenesená",J210,0)</f>
        <v>0</v>
      </c>
      <c r="BH210" s="165">
        <f>IF(N210="zníž. prenesená",J210,0)</f>
        <v>0</v>
      </c>
      <c r="BI210" s="165">
        <f>IF(N210="nulová",J210,0)</f>
        <v>0</v>
      </c>
      <c r="BJ210" s="18" t="s">
        <v>139</v>
      </c>
      <c r="BK210" s="165">
        <f>ROUND(I210*H210,2)</f>
        <v>0</v>
      </c>
      <c r="BL210" s="18" t="s">
        <v>138</v>
      </c>
      <c r="BM210" s="164" t="s">
        <v>376</v>
      </c>
    </row>
    <row r="211" spans="1:65" s="14" customFormat="1" x14ac:dyDescent="0.2">
      <c r="B211" s="174"/>
      <c r="D211" s="167" t="s">
        <v>141</v>
      </c>
      <c r="E211" s="175" t="s">
        <v>1</v>
      </c>
      <c r="F211" s="176" t="s">
        <v>377</v>
      </c>
      <c r="H211" s="177">
        <v>0.24</v>
      </c>
      <c r="I211" s="178"/>
      <c r="L211" s="174"/>
      <c r="M211" s="179"/>
      <c r="N211" s="180"/>
      <c r="O211" s="180"/>
      <c r="P211" s="180"/>
      <c r="Q211" s="180"/>
      <c r="R211" s="180"/>
      <c r="S211" s="180"/>
      <c r="T211" s="181"/>
      <c r="AT211" s="175" t="s">
        <v>141</v>
      </c>
      <c r="AU211" s="175" t="s">
        <v>139</v>
      </c>
      <c r="AV211" s="14" t="s">
        <v>139</v>
      </c>
      <c r="AW211" s="14" t="s">
        <v>32</v>
      </c>
      <c r="AX211" s="14" t="s">
        <v>77</v>
      </c>
      <c r="AY211" s="175" t="s">
        <v>132</v>
      </c>
    </row>
    <row r="212" spans="1:65" s="14" customFormat="1" x14ac:dyDescent="0.2">
      <c r="B212" s="174"/>
      <c r="D212" s="167" t="s">
        <v>141</v>
      </c>
      <c r="E212" s="175" t="s">
        <v>1</v>
      </c>
      <c r="F212" s="176" t="s">
        <v>378</v>
      </c>
      <c r="H212" s="177">
        <v>2.8079999999999998</v>
      </c>
      <c r="I212" s="178"/>
      <c r="L212" s="174"/>
      <c r="M212" s="179"/>
      <c r="N212" s="180"/>
      <c r="O212" s="180"/>
      <c r="P212" s="180"/>
      <c r="Q212" s="180"/>
      <c r="R212" s="180"/>
      <c r="S212" s="180"/>
      <c r="T212" s="181"/>
      <c r="AT212" s="175" t="s">
        <v>141</v>
      </c>
      <c r="AU212" s="175" t="s">
        <v>139</v>
      </c>
      <c r="AV212" s="14" t="s">
        <v>139</v>
      </c>
      <c r="AW212" s="14" t="s">
        <v>32</v>
      </c>
      <c r="AX212" s="14" t="s">
        <v>77</v>
      </c>
      <c r="AY212" s="175" t="s">
        <v>132</v>
      </c>
    </row>
    <row r="213" spans="1:65" s="16" customFormat="1" x14ac:dyDescent="0.2">
      <c r="B213" s="193"/>
      <c r="D213" s="167" t="s">
        <v>141</v>
      </c>
      <c r="E213" s="194" t="s">
        <v>1</v>
      </c>
      <c r="F213" s="195" t="s">
        <v>307</v>
      </c>
      <c r="H213" s="196">
        <v>3.048</v>
      </c>
      <c r="I213" s="197"/>
      <c r="L213" s="193"/>
      <c r="M213" s="198"/>
      <c r="N213" s="199"/>
      <c r="O213" s="199"/>
      <c r="P213" s="199"/>
      <c r="Q213" s="199"/>
      <c r="R213" s="199"/>
      <c r="S213" s="199"/>
      <c r="T213" s="200"/>
      <c r="AT213" s="194" t="s">
        <v>141</v>
      </c>
      <c r="AU213" s="194" t="s">
        <v>139</v>
      </c>
      <c r="AV213" s="16" t="s">
        <v>147</v>
      </c>
      <c r="AW213" s="16" t="s">
        <v>32</v>
      </c>
      <c r="AX213" s="16" t="s">
        <v>77</v>
      </c>
      <c r="AY213" s="194" t="s">
        <v>132</v>
      </c>
    </row>
    <row r="214" spans="1:65" s="14" customFormat="1" x14ac:dyDescent="0.2">
      <c r="B214" s="174"/>
      <c r="D214" s="167" t="s">
        <v>141</v>
      </c>
      <c r="E214" s="175" t="s">
        <v>1</v>
      </c>
      <c r="F214" s="176" t="s">
        <v>379</v>
      </c>
      <c r="H214" s="177">
        <v>3.05</v>
      </c>
      <c r="I214" s="178"/>
      <c r="L214" s="174"/>
      <c r="M214" s="179"/>
      <c r="N214" s="180"/>
      <c r="O214" s="180"/>
      <c r="P214" s="180"/>
      <c r="Q214" s="180"/>
      <c r="R214" s="180"/>
      <c r="S214" s="180"/>
      <c r="T214" s="181"/>
      <c r="AT214" s="175" t="s">
        <v>141</v>
      </c>
      <c r="AU214" s="175" t="s">
        <v>139</v>
      </c>
      <c r="AV214" s="14" t="s">
        <v>139</v>
      </c>
      <c r="AW214" s="14" t="s">
        <v>32</v>
      </c>
      <c r="AX214" s="14" t="s">
        <v>85</v>
      </c>
      <c r="AY214" s="175" t="s">
        <v>132</v>
      </c>
    </row>
    <row r="215" spans="1:65" s="2" customFormat="1" ht="24.2" customHeight="1" x14ac:dyDescent="0.2">
      <c r="A215" s="33"/>
      <c r="B215" s="151"/>
      <c r="C215" s="152" t="s">
        <v>244</v>
      </c>
      <c r="D215" s="152" t="s">
        <v>134</v>
      </c>
      <c r="E215" s="153" t="s">
        <v>380</v>
      </c>
      <c r="F215" s="154" t="s">
        <v>381</v>
      </c>
      <c r="G215" s="155" t="s">
        <v>188</v>
      </c>
      <c r="H215" s="156">
        <v>2</v>
      </c>
      <c r="I215" s="157"/>
      <c r="J215" s="158">
        <f>ROUND(I215*H215,2)</f>
        <v>0</v>
      </c>
      <c r="K215" s="159"/>
      <c r="L215" s="34"/>
      <c r="M215" s="160" t="s">
        <v>1</v>
      </c>
      <c r="N215" s="161" t="s">
        <v>43</v>
      </c>
      <c r="O215" s="62"/>
      <c r="P215" s="162">
        <f>O215*H215</f>
        <v>0</v>
      </c>
      <c r="Q215" s="162">
        <v>1.56E-3</v>
      </c>
      <c r="R215" s="162">
        <f>Q215*H215</f>
        <v>3.1199999999999999E-3</v>
      </c>
      <c r="S215" s="162">
        <v>0</v>
      </c>
      <c r="T215" s="163">
        <f>S215*H215</f>
        <v>0</v>
      </c>
      <c r="U215" s="33"/>
      <c r="V215" s="33"/>
      <c r="W215" s="33"/>
      <c r="X215" s="33"/>
      <c r="Y215" s="33"/>
      <c r="Z215" s="33"/>
      <c r="AA215" s="33"/>
      <c r="AB215" s="33"/>
      <c r="AC215" s="33"/>
      <c r="AD215" s="33"/>
      <c r="AE215" s="33"/>
      <c r="AR215" s="164" t="s">
        <v>138</v>
      </c>
      <c r="AT215" s="164" t="s">
        <v>134</v>
      </c>
      <c r="AU215" s="164" t="s">
        <v>139</v>
      </c>
      <c r="AY215" s="18" t="s">
        <v>132</v>
      </c>
      <c r="BE215" s="165">
        <f>IF(N215="základná",J215,0)</f>
        <v>0</v>
      </c>
      <c r="BF215" s="165">
        <f>IF(N215="znížená",J215,0)</f>
        <v>0</v>
      </c>
      <c r="BG215" s="165">
        <f>IF(N215="zákl. prenesená",J215,0)</f>
        <v>0</v>
      </c>
      <c r="BH215" s="165">
        <f>IF(N215="zníž. prenesená",J215,0)</f>
        <v>0</v>
      </c>
      <c r="BI215" s="165">
        <f>IF(N215="nulová",J215,0)</f>
        <v>0</v>
      </c>
      <c r="BJ215" s="18" t="s">
        <v>139</v>
      </c>
      <c r="BK215" s="165">
        <f>ROUND(I215*H215,2)</f>
        <v>0</v>
      </c>
      <c r="BL215" s="18" t="s">
        <v>138</v>
      </c>
      <c r="BM215" s="164" t="s">
        <v>382</v>
      </c>
    </row>
    <row r="216" spans="1:65" s="2" customFormat="1" ht="24.2" customHeight="1" x14ac:dyDescent="0.2">
      <c r="A216" s="33"/>
      <c r="B216" s="151"/>
      <c r="C216" s="201" t="s">
        <v>7</v>
      </c>
      <c r="D216" s="201" t="s">
        <v>383</v>
      </c>
      <c r="E216" s="202" t="s">
        <v>384</v>
      </c>
      <c r="F216" s="203" t="s">
        <v>385</v>
      </c>
      <c r="G216" s="204" t="s">
        <v>176</v>
      </c>
      <c r="H216" s="205">
        <v>1.3</v>
      </c>
      <c r="I216" s="206"/>
      <c r="J216" s="207">
        <f>ROUND(I216*H216,2)</f>
        <v>0</v>
      </c>
      <c r="K216" s="208"/>
      <c r="L216" s="209"/>
      <c r="M216" s="210" t="s">
        <v>1</v>
      </c>
      <c r="N216" s="211" t="s">
        <v>43</v>
      </c>
      <c r="O216" s="62"/>
      <c r="P216" s="162">
        <f>O216*H216</f>
        <v>0</v>
      </c>
      <c r="Q216" s="162">
        <v>1.06E-3</v>
      </c>
      <c r="R216" s="162">
        <f>Q216*H216</f>
        <v>1.3780000000000001E-3</v>
      </c>
      <c r="S216" s="162">
        <v>0</v>
      </c>
      <c r="T216" s="163">
        <f>S216*H216</f>
        <v>0</v>
      </c>
      <c r="U216" s="33"/>
      <c r="V216" s="33"/>
      <c r="W216" s="33"/>
      <c r="X216" s="33"/>
      <c r="Y216" s="33"/>
      <c r="Z216" s="33"/>
      <c r="AA216" s="33"/>
      <c r="AB216" s="33"/>
      <c r="AC216" s="33"/>
      <c r="AD216" s="33"/>
      <c r="AE216" s="33"/>
      <c r="AR216" s="164" t="s">
        <v>181</v>
      </c>
      <c r="AT216" s="164" t="s">
        <v>383</v>
      </c>
      <c r="AU216" s="164" t="s">
        <v>139</v>
      </c>
      <c r="AY216" s="18" t="s">
        <v>132</v>
      </c>
      <c r="BE216" s="165">
        <f>IF(N216="základná",J216,0)</f>
        <v>0</v>
      </c>
      <c r="BF216" s="165">
        <f>IF(N216="znížená",J216,0)</f>
        <v>0</v>
      </c>
      <c r="BG216" s="165">
        <f>IF(N216="zákl. prenesená",J216,0)</f>
        <v>0</v>
      </c>
      <c r="BH216" s="165">
        <f>IF(N216="zníž. prenesená",J216,0)</f>
        <v>0</v>
      </c>
      <c r="BI216" s="165">
        <f>IF(N216="nulová",J216,0)</f>
        <v>0</v>
      </c>
      <c r="BJ216" s="18" t="s">
        <v>139</v>
      </c>
      <c r="BK216" s="165">
        <f>ROUND(I216*H216,2)</f>
        <v>0</v>
      </c>
      <c r="BL216" s="18" t="s">
        <v>138</v>
      </c>
      <c r="BM216" s="164" t="s">
        <v>386</v>
      </c>
    </row>
    <row r="217" spans="1:65" s="12" customFormat="1" ht="22.9" customHeight="1" x14ac:dyDescent="0.2">
      <c r="B217" s="138"/>
      <c r="D217" s="139" t="s">
        <v>76</v>
      </c>
      <c r="E217" s="149" t="s">
        <v>147</v>
      </c>
      <c r="F217" s="149" t="s">
        <v>387</v>
      </c>
      <c r="I217" s="141"/>
      <c r="J217" s="150">
        <f>BK217</f>
        <v>0</v>
      </c>
      <c r="L217" s="138"/>
      <c r="M217" s="143"/>
      <c r="N217" s="144"/>
      <c r="O217" s="144"/>
      <c r="P217" s="145">
        <f>SUM(P218:P237)</f>
        <v>0</v>
      </c>
      <c r="Q217" s="144"/>
      <c r="R217" s="145">
        <f>SUM(R218:R237)</f>
        <v>13.5282245</v>
      </c>
      <c r="S217" s="144"/>
      <c r="T217" s="146">
        <f>SUM(T218:T237)</f>
        <v>0</v>
      </c>
      <c r="AR217" s="139" t="s">
        <v>85</v>
      </c>
      <c r="AT217" s="147" t="s">
        <v>76</v>
      </c>
      <c r="AU217" s="147" t="s">
        <v>85</v>
      </c>
      <c r="AY217" s="139" t="s">
        <v>132</v>
      </c>
      <c r="BK217" s="148">
        <f>SUM(BK218:BK237)</f>
        <v>0</v>
      </c>
    </row>
    <row r="218" spans="1:65" s="2" customFormat="1" ht="37.9" customHeight="1" x14ac:dyDescent="0.2">
      <c r="A218" s="33"/>
      <c r="B218" s="151"/>
      <c r="C218" s="152" t="s">
        <v>253</v>
      </c>
      <c r="D218" s="152" t="s">
        <v>134</v>
      </c>
      <c r="E218" s="153" t="s">
        <v>388</v>
      </c>
      <c r="F218" s="154" t="s">
        <v>389</v>
      </c>
      <c r="G218" s="155" t="s">
        <v>137</v>
      </c>
      <c r="H218" s="156">
        <v>13.1</v>
      </c>
      <c r="I218" s="157"/>
      <c r="J218" s="158">
        <f>ROUND(I218*H218,2)</f>
        <v>0</v>
      </c>
      <c r="K218" s="159"/>
      <c r="L218" s="34"/>
      <c r="M218" s="160" t="s">
        <v>1</v>
      </c>
      <c r="N218" s="161" t="s">
        <v>43</v>
      </c>
      <c r="O218" s="62"/>
      <c r="P218" s="162">
        <f>O218*H218</f>
        <v>0</v>
      </c>
      <c r="Q218" s="162">
        <v>0.50141000000000002</v>
      </c>
      <c r="R218" s="162">
        <f>Q218*H218</f>
        <v>6.5684709999999997</v>
      </c>
      <c r="S218" s="162">
        <v>0</v>
      </c>
      <c r="T218" s="163">
        <f>S218*H218</f>
        <v>0</v>
      </c>
      <c r="U218" s="33"/>
      <c r="V218" s="33"/>
      <c r="W218" s="33"/>
      <c r="X218" s="33"/>
      <c r="Y218" s="33"/>
      <c r="Z218" s="33"/>
      <c r="AA218" s="33"/>
      <c r="AB218" s="33"/>
      <c r="AC218" s="33"/>
      <c r="AD218" s="33"/>
      <c r="AE218" s="33"/>
      <c r="AR218" s="164" t="s">
        <v>138</v>
      </c>
      <c r="AT218" s="164" t="s">
        <v>134</v>
      </c>
      <c r="AU218" s="164" t="s">
        <v>139</v>
      </c>
      <c r="AY218" s="18" t="s">
        <v>132</v>
      </c>
      <c r="BE218" s="165">
        <f>IF(N218="základná",J218,0)</f>
        <v>0</v>
      </c>
      <c r="BF218" s="165">
        <f>IF(N218="znížená",J218,0)</f>
        <v>0</v>
      </c>
      <c r="BG218" s="165">
        <f>IF(N218="zákl. prenesená",J218,0)</f>
        <v>0</v>
      </c>
      <c r="BH218" s="165">
        <f>IF(N218="zníž. prenesená",J218,0)</f>
        <v>0</v>
      </c>
      <c r="BI218" s="165">
        <f>IF(N218="nulová",J218,0)</f>
        <v>0</v>
      </c>
      <c r="BJ218" s="18" t="s">
        <v>139</v>
      </c>
      <c r="BK218" s="165">
        <f>ROUND(I218*H218,2)</f>
        <v>0</v>
      </c>
      <c r="BL218" s="18" t="s">
        <v>138</v>
      </c>
      <c r="BM218" s="164" t="s">
        <v>390</v>
      </c>
    </row>
    <row r="219" spans="1:65" s="14" customFormat="1" x14ac:dyDescent="0.2">
      <c r="B219" s="174"/>
      <c r="D219" s="167" t="s">
        <v>141</v>
      </c>
      <c r="E219" s="175" t="s">
        <v>1</v>
      </c>
      <c r="F219" s="176" t="s">
        <v>391</v>
      </c>
      <c r="H219" s="177">
        <v>20.318000000000001</v>
      </c>
      <c r="I219" s="178"/>
      <c r="L219" s="174"/>
      <c r="M219" s="179"/>
      <c r="N219" s="180"/>
      <c r="O219" s="180"/>
      <c r="P219" s="180"/>
      <c r="Q219" s="180"/>
      <c r="R219" s="180"/>
      <c r="S219" s="180"/>
      <c r="T219" s="181"/>
      <c r="AT219" s="175" t="s">
        <v>141</v>
      </c>
      <c r="AU219" s="175" t="s">
        <v>139</v>
      </c>
      <c r="AV219" s="14" t="s">
        <v>139</v>
      </c>
      <c r="AW219" s="14" t="s">
        <v>32</v>
      </c>
      <c r="AX219" s="14" t="s">
        <v>77</v>
      </c>
      <c r="AY219" s="175" t="s">
        <v>132</v>
      </c>
    </row>
    <row r="220" spans="1:65" s="14" customFormat="1" x14ac:dyDescent="0.2">
      <c r="B220" s="174"/>
      <c r="D220" s="167" t="s">
        <v>141</v>
      </c>
      <c r="E220" s="175" t="s">
        <v>1</v>
      </c>
      <c r="F220" s="176" t="s">
        <v>392</v>
      </c>
      <c r="H220" s="177">
        <v>-10.125</v>
      </c>
      <c r="I220" s="178"/>
      <c r="L220" s="174"/>
      <c r="M220" s="179"/>
      <c r="N220" s="180"/>
      <c r="O220" s="180"/>
      <c r="P220" s="180"/>
      <c r="Q220" s="180"/>
      <c r="R220" s="180"/>
      <c r="S220" s="180"/>
      <c r="T220" s="181"/>
      <c r="AT220" s="175" t="s">
        <v>141</v>
      </c>
      <c r="AU220" s="175" t="s">
        <v>139</v>
      </c>
      <c r="AV220" s="14" t="s">
        <v>139</v>
      </c>
      <c r="AW220" s="14" t="s">
        <v>32</v>
      </c>
      <c r="AX220" s="14" t="s">
        <v>77</v>
      </c>
      <c r="AY220" s="175" t="s">
        <v>132</v>
      </c>
    </row>
    <row r="221" spans="1:65" s="14" customFormat="1" x14ac:dyDescent="0.2">
      <c r="B221" s="174"/>
      <c r="D221" s="167" t="s">
        <v>141</v>
      </c>
      <c r="E221" s="175" t="s">
        <v>1</v>
      </c>
      <c r="F221" s="176" t="s">
        <v>393</v>
      </c>
      <c r="H221" s="177">
        <v>2.8690000000000002</v>
      </c>
      <c r="I221" s="178"/>
      <c r="L221" s="174"/>
      <c r="M221" s="179"/>
      <c r="N221" s="180"/>
      <c r="O221" s="180"/>
      <c r="P221" s="180"/>
      <c r="Q221" s="180"/>
      <c r="R221" s="180"/>
      <c r="S221" s="180"/>
      <c r="T221" s="181"/>
      <c r="AT221" s="175" t="s">
        <v>141</v>
      </c>
      <c r="AU221" s="175" t="s">
        <v>139</v>
      </c>
      <c r="AV221" s="14" t="s">
        <v>139</v>
      </c>
      <c r="AW221" s="14" t="s">
        <v>32</v>
      </c>
      <c r="AX221" s="14" t="s">
        <v>77</v>
      </c>
      <c r="AY221" s="175" t="s">
        <v>132</v>
      </c>
    </row>
    <row r="222" spans="1:65" s="16" customFormat="1" x14ac:dyDescent="0.2">
      <c r="B222" s="193"/>
      <c r="D222" s="167" t="s">
        <v>141</v>
      </c>
      <c r="E222" s="194" t="s">
        <v>1</v>
      </c>
      <c r="F222" s="195" t="s">
        <v>307</v>
      </c>
      <c r="H222" s="196">
        <v>13.061999999999999</v>
      </c>
      <c r="I222" s="197"/>
      <c r="L222" s="193"/>
      <c r="M222" s="198"/>
      <c r="N222" s="199"/>
      <c r="O222" s="199"/>
      <c r="P222" s="199"/>
      <c r="Q222" s="199"/>
      <c r="R222" s="199"/>
      <c r="S222" s="199"/>
      <c r="T222" s="200"/>
      <c r="AT222" s="194" t="s">
        <v>141</v>
      </c>
      <c r="AU222" s="194" t="s">
        <v>139</v>
      </c>
      <c r="AV222" s="16" t="s">
        <v>147</v>
      </c>
      <c r="AW222" s="16" t="s">
        <v>32</v>
      </c>
      <c r="AX222" s="16" t="s">
        <v>77</v>
      </c>
      <c r="AY222" s="194" t="s">
        <v>132</v>
      </c>
    </row>
    <row r="223" spans="1:65" s="14" customFormat="1" x14ac:dyDescent="0.2">
      <c r="B223" s="174"/>
      <c r="D223" s="167" t="s">
        <v>141</v>
      </c>
      <c r="E223" s="175" t="s">
        <v>1</v>
      </c>
      <c r="F223" s="176" t="s">
        <v>394</v>
      </c>
      <c r="H223" s="177">
        <v>13.1</v>
      </c>
      <c r="I223" s="178"/>
      <c r="L223" s="174"/>
      <c r="M223" s="179"/>
      <c r="N223" s="180"/>
      <c r="O223" s="180"/>
      <c r="P223" s="180"/>
      <c r="Q223" s="180"/>
      <c r="R223" s="180"/>
      <c r="S223" s="180"/>
      <c r="T223" s="181"/>
      <c r="AT223" s="175" t="s">
        <v>141</v>
      </c>
      <c r="AU223" s="175" t="s">
        <v>139</v>
      </c>
      <c r="AV223" s="14" t="s">
        <v>139</v>
      </c>
      <c r="AW223" s="14" t="s">
        <v>32</v>
      </c>
      <c r="AX223" s="14" t="s">
        <v>85</v>
      </c>
      <c r="AY223" s="175" t="s">
        <v>132</v>
      </c>
    </row>
    <row r="224" spans="1:65" s="2" customFormat="1" ht="21.75" customHeight="1" x14ac:dyDescent="0.2">
      <c r="A224" s="33"/>
      <c r="B224" s="151"/>
      <c r="C224" s="152" t="s">
        <v>260</v>
      </c>
      <c r="D224" s="152" t="s">
        <v>134</v>
      </c>
      <c r="E224" s="153" t="s">
        <v>395</v>
      </c>
      <c r="F224" s="154" t="s">
        <v>396</v>
      </c>
      <c r="G224" s="155" t="s">
        <v>137</v>
      </c>
      <c r="H224" s="156">
        <v>2.7</v>
      </c>
      <c r="I224" s="157"/>
      <c r="J224" s="158">
        <f>ROUND(I224*H224,2)</f>
        <v>0</v>
      </c>
      <c r="K224" s="159"/>
      <c r="L224" s="34"/>
      <c r="M224" s="160" t="s">
        <v>1</v>
      </c>
      <c r="N224" s="161" t="s">
        <v>43</v>
      </c>
      <c r="O224" s="62"/>
      <c r="P224" s="162">
        <f>O224*H224</f>
        <v>0</v>
      </c>
      <c r="Q224" s="162">
        <v>2.4160300000000001</v>
      </c>
      <c r="R224" s="162">
        <f>Q224*H224</f>
        <v>6.5232810000000008</v>
      </c>
      <c r="S224" s="162">
        <v>0</v>
      </c>
      <c r="T224" s="163">
        <f>S224*H224</f>
        <v>0</v>
      </c>
      <c r="U224" s="33"/>
      <c r="V224" s="33"/>
      <c r="W224" s="33"/>
      <c r="X224" s="33"/>
      <c r="Y224" s="33"/>
      <c r="Z224" s="33"/>
      <c r="AA224" s="33"/>
      <c r="AB224" s="33"/>
      <c r="AC224" s="33"/>
      <c r="AD224" s="33"/>
      <c r="AE224" s="33"/>
      <c r="AR224" s="164" t="s">
        <v>138</v>
      </c>
      <c r="AT224" s="164" t="s">
        <v>134</v>
      </c>
      <c r="AU224" s="164" t="s">
        <v>139</v>
      </c>
      <c r="AY224" s="18" t="s">
        <v>132</v>
      </c>
      <c r="BE224" s="165">
        <f>IF(N224="základná",J224,0)</f>
        <v>0</v>
      </c>
      <c r="BF224" s="165">
        <f>IF(N224="znížená",J224,0)</f>
        <v>0</v>
      </c>
      <c r="BG224" s="165">
        <f>IF(N224="zákl. prenesená",J224,0)</f>
        <v>0</v>
      </c>
      <c r="BH224" s="165">
        <f>IF(N224="zníž. prenesená",J224,0)</f>
        <v>0</v>
      </c>
      <c r="BI224" s="165">
        <f>IF(N224="nulová",J224,0)</f>
        <v>0</v>
      </c>
      <c r="BJ224" s="18" t="s">
        <v>139</v>
      </c>
      <c r="BK224" s="165">
        <f>ROUND(I224*H224,2)</f>
        <v>0</v>
      </c>
      <c r="BL224" s="18" t="s">
        <v>138</v>
      </c>
      <c r="BM224" s="164" t="s">
        <v>397</v>
      </c>
    </row>
    <row r="225" spans="1:65" s="13" customFormat="1" x14ac:dyDescent="0.2">
      <c r="B225" s="166"/>
      <c r="D225" s="167" t="s">
        <v>141</v>
      </c>
      <c r="E225" s="168" t="s">
        <v>1</v>
      </c>
      <c r="F225" s="169" t="s">
        <v>398</v>
      </c>
      <c r="H225" s="168" t="s">
        <v>1</v>
      </c>
      <c r="I225" s="170"/>
      <c r="L225" s="166"/>
      <c r="M225" s="171"/>
      <c r="N225" s="172"/>
      <c r="O225" s="172"/>
      <c r="P225" s="172"/>
      <c r="Q225" s="172"/>
      <c r="R225" s="172"/>
      <c r="S225" s="172"/>
      <c r="T225" s="173"/>
      <c r="AT225" s="168" t="s">
        <v>141</v>
      </c>
      <c r="AU225" s="168" t="s">
        <v>139</v>
      </c>
      <c r="AV225" s="13" t="s">
        <v>85</v>
      </c>
      <c r="AW225" s="13" t="s">
        <v>32</v>
      </c>
      <c r="AX225" s="13" t="s">
        <v>77</v>
      </c>
      <c r="AY225" s="168" t="s">
        <v>132</v>
      </c>
    </row>
    <row r="226" spans="1:65" s="14" customFormat="1" x14ac:dyDescent="0.2">
      <c r="B226" s="174"/>
      <c r="D226" s="167" t="s">
        <v>141</v>
      </c>
      <c r="E226" s="175" t="s">
        <v>1</v>
      </c>
      <c r="F226" s="176" t="s">
        <v>399</v>
      </c>
      <c r="H226" s="177">
        <v>2.6779999999999999</v>
      </c>
      <c r="I226" s="178"/>
      <c r="L226" s="174"/>
      <c r="M226" s="179"/>
      <c r="N226" s="180"/>
      <c r="O226" s="180"/>
      <c r="P226" s="180"/>
      <c r="Q226" s="180"/>
      <c r="R226" s="180"/>
      <c r="S226" s="180"/>
      <c r="T226" s="181"/>
      <c r="AT226" s="175" t="s">
        <v>141</v>
      </c>
      <c r="AU226" s="175" t="s">
        <v>139</v>
      </c>
      <c r="AV226" s="14" t="s">
        <v>139</v>
      </c>
      <c r="AW226" s="14" t="s">
        <v>32</v>
      </c>
      <c r="AX226" s="14" t="s">
        <v>77</v>
      </c>
      <c r="AY226" s="175" t="s">
        <v>132</v>
      </c>
    </row>
    <row r="227" spans="1:65" s="14" customFormat="1" x14ac:dyDescent="0.2">
      <c r="B227" s="174"/>
      <c r="D227" s="167" t="s">
        <v>141</v>
      </c>
      <c r="E227" s="175" t="s">
        <v>1</v>
      </c>
      <c r="F227" s="176" t="s">
        <v>400</v>
      </c>
      <c r="H227" s="177">
        <v>2.7</v>
      </c>
      <c r="I227" s="178"/>
      <c r="L227" s="174"/>
      <c r="M227" s="179"/>
      <c r="N227" s="180"/>
      <c r="O227" s="180"/>
      <c r="P227" s="180"/>
      <c r="Q227" s="180"/>
      <c r="R227" s="180"/>
      <c r="S227" s="180"/>
      <c r="T227" s="181"/>
      <c r="AT227" s="175" t="s">
        <v>141</v>
      </c>
      <c r="AU227" s="175" t="s">
        <v>139</v>
      </c>
      <c r="AV227" s="14" t="s">
        <v>139</v>
      </c>
      <c r="AW227" s="14" t="s">
        <v>32</v>
      </c>
      <c r="AX227" s="14" t="s">
        <v>85</v>
      </c>
      <c r="AY227" s="175" t="s">
        <v>132</v>
      </c>
    </row>
    <row r="228" spans="1:65" s="2" customFormat="1" ht="24.2" customHeight="1" x14ac:dyDescent="0.2">
      <c r="A228" s="33"/>
      <c r="B228" s="151"/>
      <c r="C228" s="152" t="s">
        <v>401</v>
      </c>
      <c r="D228" s="152" t="s">
        <v>134</v>
      </c>
      <c r="E228" s="153" t="s">
        <v>402</v>
      </c>
      <c r="F228" s="154" t="s">
        <v>403</v>
      </c>
      <c r="G228" s="155" t="s">
        <v>193</v>
      </c>
      <c r="H228" s="156">
        <v>18.350000000000001</v>
      </c>
      <c r="I228" s="157"/>
      <c r="J228" s="158">
        <f>ROUND(I228*H228,2)</f>
        <v>0</v>
      </c>
      <c r="K228" s="159"/>
      <c r="L228" s="34"/>
      <c r="M228" s="160" t="s">
        <v>1</v>
      </c>
      <c r="N228" s="161" t="s">
        <v>43</v>
      </c>
      <c r="O228" s="62"/>
      <c r="P228" s="162">
        <f>O228*H228</f>
        <v>0</v>
      </c>
      <c r="Q228" s="162">
        <v>7.2500000000000004E-3</v>
      </c>
      <c r="R228" s="162">
        <f>Q228*H228</f>
        <v>0.13303750000000003</v>
      </c>
      <c r="S228" s="162">
        <v>0</v>
      </c>
      <c r="T228" s="163">
        <f>S228*H228</f>
        <v>0</v>
      </c>
      <c r="U228" s="33"/>
      <c r="V228" s="33"/>
      <c r="W228" s="33"/>
      <c r="X228" s="33"/>
      <c r="Y228" s="33"/>
      <c r="Z228" s="33"/>
      <c r="AA228" s="33"/>
      <c r="AB228" s="33"/>
      <c r="AC228" s="33"/>
      <c r="AD228" s="33"/>
      <c r="AE228" s="33"/>
      <c r="AR228" s="164" t="s">
        <v>138</v>
      </c>
      <c r="AT228" s="164" t="s">
        <v>134</v>
      </c>
      <c r="AU228" s="164" t="s">
        <v>139</v>
      </c>
      <c r="AY228" s="18" t="s">
        <v>132</v>
      </c>
      <c r="BE228" s="165">
        <f>IF(N228="základná",J228,0)</f>
        <v>0</v>
      </c>
      <c r="BF228" s="165">
        <f>IF(N228="znížená",J228,0)</f>
        <v>0</v>
      </c>
      <c r="BG228" s="165">
        <f>IF(N228="zákl. prenesená",J228,0)</f>
        <v>0</v>
      </c>
      <c r="BH228" s="165">
        <f>IF(N228="zníž. prenesená",J228,0)</f>
        <v>0</v>
      </c>
      <c r="BI228" s="165">
        <f>IF(N228="nulová",J228,0)</f>
        <v>0</v>
      </c>
      <c r="BJ228" s="18" t="s">
        <v>139</v>
      </c>
      <c r="BK228" s="165">
        <f>ROUND(I228*H228,2)</f>
        <v>0</v>
      </c>
      <c r="BL228" s="18" t="s">
        <v>138</v>
      </c>
      <c r="BM228" s="164" t="s">
        <v>404</v>
      </c>
    </row>
    <row r="229" spans="1:65" s="13" customFormat="1" x14ac:dyDescent="0.2">
      <c r="B229" s="166"/>
      <c r="D229" s="167" t="s">
        <v>141</v>
      </c>
      <c r="E229" s="168" t="s">
        <v>1</v>
      </c>
      <c r="F229" s="169" t="s">
        <v>398</v>
      </c>
      <c r="H229" s="168" t="s">
        <v>1</v>
      </c>
      <c r="I229" s="170"/>
      <c r="L229" s="166"/>
      <c r="M229" s="171"/>
      <c r="N229" s="172"/>
      <c r="O229" s="172"/>
      <c r="P229" s="172"/>
      <c r="Q229" s="172"/>
      <c r="R229" s="172"/>
      <c r="S229" s="172"/>
      <c r="T229" s="173"/>
      <c r="AT229" s="168" t="s">
        <v>141</v>
      </c>
      <c r="AU229" s="168" t="s">
        <v>139</v>
      </c>
      <c r="AV229" s="13" t="s">
        <v>85</v>
      </c>
      <c r="AW229" s="13" t="s">
        <v>32</v>
      </c>
      <c r="AX229" s="13" t="s">
        <v>77</v>
      </c>
      <c r="AY229" s="168" t="s">
        <v>132</v>
      </c>
    </row>
    <row r="230" spans="1:65" s="14" customFormat="1" x14ac:dyDescent="0.2">
      <c r="B230" s="174"/>
      <c r="D230" s="167" t="s">
        <v>141</v>
      </c>
      <c r="E230" s="175" t="s">
        <v>1</v>
      </c>
      <c r="F230" s="176" t="s">
        <v>405</v>
      </c>
      <c r="H230" s="177">
        <v>12.75</v>
      </c>
      <c r="I230" s="178"/>
      <c r="L230" s="174"/>
      <c r="M230" s="179"/>
      <c r="N230" s="180"/>
      <c r="O230" s="180"/>
      <c r="P230" s="180"/>
      <c r="Q230" s="180"/>
      <c r="R230" s="180"/>
      <c r="S230" s="180"/>
      <c r="T230" s="181"/>
      <c r="AT230" s="175" t="s">
        <v>141</v>
      </c>
      <c r="AU230" s="175" t="s">
        <v>139</v>
      </c>
      <c r="AV230" s="14" t="s">
        <v>139</v>
      </c>
      <c r="AW230" s="14" t="s">
        <v>32</v>
      </c>
      <c r="AX230" s="14" t="s">
        <v>77</v>
      </c>
      <c r="AY230" s="175" t="s">
        <v>132</v>
      </c>
    </row>
    <row r="231" spans="1:65" s="14" customFormat="1" x14ac:dyDescent="0.2">
      <c r="B231" s="174"/>
      <c r="D231" s="167" t="s">
        <v>141</v>
      </c>
      <c r="E231" s="175" t="s">
        <v>1</v>
      </c>
      <c r="F231" s="176" t="s">
        <v>406</v>
      </c>
      <c r="H231" s="177">
        <v>5.6</v>
      </c>
      <c r="I231" s="178"/>
      <c r="L231" s="174"/>
      <c r="M231" s="179"/>
      <c r="N231" s="180"/>
      <c r="O231" s="180"/>
      <c r="P231" s="180"/>
      <c r="Q231" s="180"/>
      <c r="R231" s="180"/>
      <c r="S231" s="180"/>
      <c r="T231" s="181"/>
      <c r="AT231" s="175" t="s">
        <v>141</v>
      </c>
      <c r="AU231" s="175" t="s">
        <v>139</v>
      </c>
      <c r="AV231" s="14" t="s">
        <v>139</v>
      </c>
      <c r="AW231" s="14" t="s">
        <v>32</v>
      </c>
      <c r="AX231" s="14" t="s">
        <v>77</v>
      </c>
      <c r="AY231" s="175" t="s">
        <v>132</v>
      </c>
    </row>
    <row r="232" spans="1:65" s="15" customFormat="1" x14ac:dyDescent="0.2">
      <c r="B232" s="182"/>
      <c r="D232" s="167" t="s">
        <v>141</v>
      </c>
      <c r="E232" s="183" t="s">
        <v>1</v>
      </c>
      <c r="F232" s="184" t="s">
        <v>172</v>
      </c>
      <c r="H232" s="185">
        <v>18.350000000000001</v>
      </c>
      <c r="I232" s="186"/>
      <c r="L232" s="182"/>
      <c r="M232" s="187"/>
      <c r="N232" s="188"/>
      <c r="O232" s="188"/>
      <c r="P232" s="188"/>
      <c r="Q232" s="188"/>
      <c r="R232" s="188"/>
      <c r="S232" s="188"/>
      <c r="T232" s="189"/>
      <c r="AT232" s="183" t="s">
        <v>141</v>
      </c>
      <c r="AU232" s="183" t="s">
        <v>139</v>
      </c>
      <c r="AV232" s="15" t="s">
        <v>138</v>
      </c>
      <c r="AW232" s="15" t="s">
        <v>32</v>
      </c>
      <c r="AX232" s="15" t="s">
        <v>85</v>
      </c>
      <c r="AY232" s="183" t="s">
        <v>132</v>
      </c>
    </row>
    <row r="233" spans="1:65" s="2" customFormat="1" ht="24.2" customHeight="1" x14ac:dyDescent="0.2">
      <c r="A233" s="33"/>
      <c r="B233" s="151"/>
      <c r="C233" s="152" t="s">
        <v>407</v>
      </c>
      <c r="D233" s="152" t="s">
        <v>134</v>
      </c>
      <c r="E233" s="153" t="s">
        <v>408</v>
      </c>
      <c r="F233" s="154" t="s">
        <v>409</v>
      </c>
      <c r="G233" s="155" t="s">
        <v>193</v>
      </c>
      <c r="H233" s="156">
        <v>18.350000000000001</v>
      </c>
      <c r="I233" s="157"/>
      <c r="J233" s="158">
        <f>ROUND(I233*H233,2)</f>
        <v>0</v>
      </c>
      <c r="K233" s="159"/>
      <c r="L233" s="34"/>
      <c r="M233" s="160" t="s">
        <v>1</v>
      </c>
      <c r="N233" s="161" t="s">
        <v>43</v>
      </c>
      <c r="O233" s="62"/>
      <c r="P233" s="162">
        <f>O233*H233</f>
        <v>0</v>
      </c>
      <c r="Q233" s="162">
        <v>0</v>
      </c>
      <c r="R233" s="162">
        <f>Q233*H233</f>
        <v>0</v>
      </c>
      <c r="S233" s="162">
        <v>0</v>
      </c>
      <c r="T233" s="163">
        <f>S233*H233</f>
        <v>0</v>
      </c>
      <c r="U233" s="33"/>
      <c r="V233" s="33"/>
      <c r="W233" s="33"/>
      <c r="X233" s="33"/>
      <c r="Y233" s="33"/>
      <c r="Z233" s="33"/>
      <c r="AA233" s="33"/>
      <c r="AB233" s="33"/>
      <c r="AC233" s="33"/>
      <c r="AD233" s="33"/>
      <c r="AE233" s="33"/>
      <c r="AR233" s="164" t="s">
        <v>138</v>
      </c>
      <c r="AT233" s="164" t="s">
        <v>134</v>
      </c>
      <c r="AU233" s="164" t="s">
        <v>139</v>
      </c>
      <c r="AY233" s="18" t="s">
        <v>132</v>
      </c>
      <c r="BE233" s="165">
        <f>IF(N233="základná",J233,0)</f>
        <v>0</v>
      </c>
      <c r="BF233" s="165">
        <f>IF(N233="znížená",J233,0)</f>
        <v>0</v>
      </c>
      <c r="BG233" s="165">
        <f>IF(N233="zákl. prenesená",J233,0)</f>
        <v>0</v>
      </c>
      <c r="BH233" s="165">
        <f>IF(N233="zníž. prenesená",J233,0)</f>
        <v>0</v>
      </c>
      <c r="BI233" s="165">
        <f>IF(N233="nulová",J233,0)</f>
        <v>0</v>
      </c>
      <c r="BJ233" s="18" t="s">
        <v>139</v>
      </c>
      <c r="BK233" s="165">
        <f>ROUND(I233*H233,2)</f>
        <v>0</v>
      </c>
      <c r="BL233" s="18" t="s">
        <v>138</v>
      </c>
      <c r="BM233" s="164" t="s">
        <v>410</v>
      </c>
    </row>
    <row r="234" spans="1:65" s="2" customFormat="1" ht="16.5" customHeight="1" x14ac:dyDescent="0.2">
      <c r="A234" s="33"/>
      <c r="B234" s="151"/>
      <c r="C234" s="152" t="s">
        <v>411</v>
      </c>
      <c r="D234" s="152" t="s">
        <v>134</v>
      </c>
      <c r="E234" s="153" t="s">
        <v>412</v>
      </c>
      <c r="F234" s="154" t="s">
        <v>413</v>
      </c>
      <c r="G234" s="155" t="s">
        <v>200</v>
      </c>
      <c r="H234" s="156">
        <v>0.3</v>
      </c>
      <c r="I234" s="157"/>
      <c r="J234" s="158">
        <f>ROUND(I234*H234,2)</f>
        <v>0</v>
      </c>
      <c r="K234" s="159"/>
      <c r="L234" s="34"/>
      <c r="M234" s="160" t="s">
        <v>1</v>
      </c>
      <c r="N234" s="161" t="s">
        <v>43</v>
      </c>
      <c r="O234" s="62"/>
      <c r="P234" s="162">
        <f>O234*H234</f>
        <v>0</v>
      </c>
      <c r="Q234" s="162">
        <v>1.01145</v>
      </c>
      <c r="R234" s="162">
        <f>Q234*H234</f>
        <v>0.30343499999999995</v>
      </c>
      <c r="S234" s="162">
        <v>0</v>
      </c>
      <c r="T234" s="163">
        <f>S234*H234</f>
        <v>0</v>
      </c>
      <c r="U234" s="33"/>
      <c r="V234" s="33"/>
      <c r="W234" s="33"/>
      <c r="X234" s="33"/>
      <c r="Y234" s="33"/>
      <c r="Z234" s="33"/>
      <c r="AA234" s="33"/>
      <c r="AB234" s="33"/>
      <c r="AC234" s="33"/>
      <c r="AD234" s="33"/>
      <c r="AE234" s="33"/>
      <c r="AR234" s="164" t="s">
        <v>138</v>
      </c>
      <c r="AT234" s="164" t="s">
        <v>134</v>
      </c>
      <c r="AU234" s="164" t="s">
        <v>139</v>
      </c>
      <c r="AY234" s="18" t="s">
        <v>132</v>
      </c>
      <c r="BE234" s="165">
        <f>IF(N234="základná",J234,0)</f>
        <v>0</v>
      </c>
      <c r="BF234" s="165">
        <f>IF(N234="znížená",J234,0)</f>
        <v>0</v>
      </c>
      <c r="BG234" s="165">
        <f>IF(N234="zákl. prenesená",J234,0)</f>
        <v>0</v>
      </c>
      <c r="BH234" s="165">
        <f>IF(N234="zníž. prenesená",J234,0)</f>
        <v>0</v>
      </c>
      <c r="BI234" s="165">
        <f>IF(N234="nulová",J234,0)</f>
        <v>0</v>
      </c>
      <c r="BJ234" s="18" t="s">
        <v>139</v>
      </c>
      <c r="BK234" s="165">
        <f>ROUND(I234*H234,2)</f>
        <v>0</v>
      </c>
      <c r="BL234" s="18" t="s">
        <v>138</v>
      </c>
      <c r="BM234" s="164" t="s">
        <v>414</v>
      </c>
    </row>
    <row r="235" spans="1:65" s="13" customFormat="1" x14ac:dyDescent="0.2">
      <c r="B235" s="166"/>
      <c r="D235" s="167" t="s">
        <v>141</v>
      </c>
      <c r="E235" s="168" t="s">
        <v>1</v>
      </c>
      <c r="F235" s="169" t="s">
        <v>415</v>
      </c>
      <c r="H235" s="168" t="s">
        <v>1</v>
      </c>
      <c r="I235" s="170"/>
      <c r="L235" s="166"/>
      <c r="M235" s="171"/>
      <c r="N235" s="172"/>
      <c r="O235" s="172"/>
      <c r="P235" s="172"/>
      <c r="Q235" s="172"/>
      <c r="R235" s="172"/>
      <c r="S235" s="172"/>
      <c r="T235" s="173"/>
      <c r="AT235" s="168" t="s">
        <v>141</v>
      </c>
      <c r="AU235" s="168" t="s">
        <v>139</v>
      </c>
      <c r="AV235" s="13" t="s">
        <v>85</v>
      </c>
      <c r="AW235" s="13" t="s">
        <v>32</v>
      </c>
      <c r="AX235" s="13" t="s">
        <v>77</v>
      </c>
      <c r="AY235" s="168" t="s">
        <v>132</v>
      </c>
    </row>
    <row r="236" spans="1:65" s="14" customFormat="1" x14ac:dyDescent="0.2">
      <c r="B236" s="174"/>
      <c r="D236" s="167" t="s">
        <v>141</v>
      </c>
      <c r="E236" s="175" t="s">
        <v>1</v>
      </c>
      <c r="F236" s="176" t="s">
        <v>416</v>
      </c>
      <c r="H236" s="177">
        <v>0.29699999999999999</v>
      </c>
      <c r="I236" s="178"/>
      <c r="L236" s="174"/>
      <c r="M236" s="179"/>
      <c r="N236" s="180"/>
      <c r="O236" s="180"/>
      <c r="P236" s="180"/>
      <c r="Q236" s="180"/>
      <c r="R236" s="180"/>
      <c r="S236" s="180"/>
      <c r="T236" s="181"/>
      <c r="AT236" s="175" t="s">
        <v>141</v>
      </c>
      <c r="AU236" s="175" t="s">
        <v>139</v>
      </c>
      <c r="AV236" s="14" t="s">
        <v>139</v>
      </c>
      <c r="AW236" s="14" t="s">
        <v>32</v>
      </c>
      <c r="AX236" s="14" t="s">
        <v>77</v>
      </c>
      <c r="AY236" s="175" t="s">
        <v>132</v>
      </c>
    </row>
    <row r="237" spans="1:65" s="14" customFormat="1" x14ac:dyDescent="0.2">
      <c r="B237" s="174"/>
      <c r="D237" s="167" t="s">
        <v>141</v>
      </c>
      <c r="E237" s="175" t="s">
        <v>1</v>
      </c>
      <c r="F237" s="176" t="s">
        <v>417</v>
      </c>
      <c r="H237" s="177">
        <v>0.3</v>
      </c>
      <c r="I237" s="178"/>
      <c r="L237" s="174"/>
      <c r="M237" s="179"/>
      <c r="N237" s="180"/>
      <c r="O237" s="180"/>
      <c r="P237" s="180"/>
      <c r="Q237" s="180"/>
      <c r="R237" s="180"/>
      <c r="S237" s="180"/>
      <c r="T237" s="181"/>
      <c r="AT237" s="175" t="s">
        <v>141</v>
      </c>
      <c r="AU237" s="175" t="s">
        <v>139</v>
      </c>
      <c r="AV237" s="14" t="s">
        <v>139</v>
      </c>
      <c r="AW237" s="14" t="s">
        <v>32</v>
      </c>
      <c r="AX237" s="14" t="s">
        <v>85</v>
      </c>
      <c r="AY237" s="175" t="s">
        <v>132</v>
      </c>
    </row>
    <row r="238" spans="1:65" s="12" customFormat="1" ht="22.9" customHeight="1" x14ac:dyDescent="0.2">
      <c r="B238" s="138"/>
      <c r="D238" s="139" t="s">
        <v>76</v>
      </c>
      <c r="E238" s="149" t="s">
        <v>138</v>
      </c>
      <c r="F238" s="149" t="s">
        <v>418</v>
      </c>
      <c r="I238" s="141"/>
      <c r="J238" s="150">
        <f>BK238</f>
        <v>0</v>
      </c>
      <c r="L238" s="138"/>
      <c r="M238" s="143"/>
      <c r="N238" s="144"/>
      <c r="O238" s="144"/>
      <c r="P238" s="145">
        <f>SUM(P239:P264)</f>
        <v>0</v>
      </c>
      <c r="Q238" s="144"/>
      <c r="R238" s="145">
        <f>SUM(R239:R264)</f>
        <v>11.933162400000001</v>
      </c>
      <c r="S238" s="144"/>
      <c r="T238" s="146">
        <f>SUM(T239:T264)</f>
        <v>0</v>
      </c>
      <c r="AR238" s="139" t="s">
        <v>85</v>
      </c>
      <c r="AT238" s="147" t="s">
        <v>76</v>
      </c>
      <c r="AU238" s="147" t="s">
        <v>85</v>
      </c>
      <c r="AY238" s="139" t="s">
        <v>132</v>
      </c>
      <c r="BK238" s="148">
        <f>SUM(BK239:BK264)</f>
        <v>0</v>
      </c>
    </row>
    <row r="239" spans="1:65" s="2" customFormat="1" ht="21.75" customHeight="1" x14ac:dyDescent="0.2">
      <c r="A239" s="33"/>
      <c r="B239" s="151"/>
      <c r="C239" s="152" t="s">
        <v>419</v>
      </c>
      <c r="D239" s="152" t="s">
        <v>134</v>
      </c>
      <c r="E239" s="153" t="s">
        <v>420</v>
      </c>
      <c r="F239" s="154" t="s">
        <v>421</v>
      </c>
      <c r="G239" s="155" t="s">
        <v>137</v>
      </c>
      <c r="H239" s="156">
        <v>0.8</v>
      </c>
      <c r="I239" s="157"/>
      <c r="J239" s="158">
        <f>ROUND(I239*H239,2)</f>
        <v>0</v>
      </c>
      <c r="K239" s="159"/>
      <c r="L239" s="34"/>
      <c r="M239" s="160" t="s">
        <v>1</v>
      </c>
      <c r="N239" s="161" t="s">
        <v>43</v>
      </c>
      <c r="O239" s="62"/>
      <c r="P239" s="162">
        <f>O239*H239</f>
        <v>0</v>
      </c>
      <c r="Q239" s="162">
        <v>2.4018600000000001</v>
      </c>
      <c r="R239" s="162">
        <f>Q239*H239</f>
        <v>1.9214880000000001</v>
      </c>
      <c r="S239" s="162">
        <v>0</v>
      </c>
      <c r="T239" s="163">
        <f>S239*H239</f>
        <v>0</v>
      </c>
      <c r="U239" s="33"/>
      <c r="V239" s="33"/>
      <c r="W239" s="33"/>
      <c r="X239" s="33"/>
      <c r="Y239" s="33"/>
      <c r="Z239" s="33"/>
      <c r="AA239" s="33"/>
      <c r="AB239" s="33"/>
      <c r="AC239" s="33"/>
      <c r="AD239" s="33"/>
      <c r="AE239" s="33"/>
      <c r="AR239" s="164" t="s">
        <v>138</v>
      </c>
      <c r="AT239" s="164" t="s">
        <v>134</v>
      </c>
      <c r="AU239" s="164" t="s">
        <v>139</v>
      </c>
      <c r="AY239" s="18" t="s">
        <v>132</v>
      </c>
      <c r="BE239" s="165">
        <f>IF(N239="základná",J239,0)</f>
        <v>0</v>
      </c>
      <c r="BF239" s="165">
        <f>IF(N239="znížená",J239,0)</f>
        <v>0</v>
      </c>
      <c r="BG239" s="165">
        <f>IF(N239="zákl. prenesená",J239,0)</f>
        <v>0</v>
      </c>
      <c r="BH239" s="165">
        <f>IF(N239="zníž. prenesená",J239,0)</f>
        <v>0</v>
      </c>
      <c r="BI239" s="165">
        <f>IF(N239="nulová",J239,0)</f>
        <v>0</v>
      </c>
      <c r="BJ239" s="18" t="s">
        <v>139</v>
      </c>
      <c r="BK239" s="165">
        <f>ROUND(I239*H239,2)</f>
        <v>0</v>
      </c>
      <c r="BL239" s="18" t="s">
        <v>138</v>
      </c>
      <c r="BM239" s="164" t="s">
        <v>422</v>
      </c>
    </row>
    <row r="240" spans="1:65" s="13" customFormat="1" x14ac:dyDescent="0.2">
      <c r="B240" s="166"/>
      <c r="D240" s="167" t="s">
        <v>141</v>
      </c>
      <c r="E240" s="168" t="s">
        <v>1</v>
      </c>
      <c r="F240" s="169" t="s">
        <v>423</v>
      </c>
      <c r="H240" s="168" t="s">
        <v>1</v>
      </c>
      <c r="I240" s="170"/>
      <c r="L240" s="166"/>
      <c r="M240" s="171"/>
      <c r="N240" s="172"/>
      <c r="O240" s="172"/>
      <c r="P240" s="172"/>
      <c r="Q240" s="172"/>
      <c r="R240" s="172"/>
      <c r="S240" s="172"/>
      <c r="T240" s="173"/>
      <c r="AT240" s="168" t="s">
        <v>141</v>
      </c>
      <c r="AU240" s="168" t="s">
        <v>139</v>
      </c>
      <c r="AV240" s="13" t="s">
        <v>85</v>
      </c>
      <c r="AW240" s="13" t="s">
        <v>32</v>
      </c>
      <c r="AX240" s="13" t="s">
        <v>77</v>
      </c>
      <c r="AY240" s="168" t="s">
        <v>132</v>
      </c>
    </row>
    <row r="241" spans="1:65" s="14" customFormat="1" x14ac:dyDescent="0.2">
      <c r="B241" s="174"/>
      <c r="D241" s="167" t="s">
        <v>141</v>
      </c>
      <c r="E241" s="175" t="s">
        <v>1</v>
      </c>
      <c r="F241" s="176" t="s">
        <v>424</v>
      </c>
      <c r="H241" s="177">
        <v>0.79300000000000004</v>
      </c>
      <c r="I241" s="178"/>
      <c r="L241" s="174"/>
      <c r="M241" s="179"/>
      <c r="N241" s="180"/>
      <c r="O241" s="180"/>
      <c r="P241" s="180"/>
      <c r="Q241" s="180"/>
      <c r="R241" s="180"/>
      <c r="S241" s="180"/>
      <c r="T241" s="181"/>
      <c r="AT241" s="175" t="s">
        <v>141</v>
      </c>
      <c r="AU241" s="175" t="s">
        <v>139</v>
      </c>
      <c r="AV241" s="14" t="s">
        <v>139</v>
      </c>
      <c r="AW241" s="14" t="s">
        <v>32</v>
      </c>
      <c r="AX241" s="14" t="s">
        <v>77</v>
      </c>
      <c r="AY241" s="175" t="s">
        <v>132</v>
      </c>
    </row>
    <row r="242" spans="1:65" s="14" customFormat="1" x14ac:dyDescent="0.2">
      <c r="B242" s="174"/>
      <c r="D242" s="167" t="s">
        <v>141</v>
      </c>
      <c r="E242" s="175" t="s">
        <v>1</v>
      </c>
      <c r="F242" s="176" t="s">
        <v>425</v>
      </c>
      <c r="H242" s="177">
        <v>0.8</v>
      </c>
      <c r="I242" s="178"/>
      <c r="L242" s="174"/>
      <c r="M242" s="179"/>
      <c r="N242" s="180"/>
      <c r="O242" s="180"/>
      <c r="P242" s="180"/>
      <c r="Q242" s="180"/>
      <c r="R242" s="180"/>
      <c r="S242" s="180"/>
      <c r="T242" s="181"/>
      <c r="AT242" s="175" t="s">
        <v>141</v>
      </c>
      <c r="AU242" s="175" t="s">
        <v>139</v>
      </c>
      <c r="AV242" s="14" t="s">
        <v>139</v>
      </c>
      <c r="AW242" s="14" t="s">
        <v>32</v>
      </c>
      <c r="AX242" s="14" t="s">
        <v>85</v>
      </c>
      <c r="AY242" s="175" t="s">
        <v>132</v>
      </c>
    </row>
    <row r="243" spans="1:65" s="2" customFormat="1" ht="24.2" customHeight="1" x14ac:dyDescent="0.2">
      <c r="A243" s="33"/>
      <c r="B243" s="151"/>
      <c r="C243" s="152" t="s">
        <v>426</v>
      </c>
      <c r="D243" s="152" t="s">
        <v>134</v>
      </c>
      <c r="E243" s="153" t="s">
        <v>427</v>
      </c>
      <c r="F243" s="154" t="s">
        <v>428</v>
      </c>
      <c r="G243" s="155" t="s">
        <v>193</v>
      </c>
      <c r="H243" s="156">
        <v>3.8</v>
      </c>
      <c r="I243" s="157"/>
      <c r="J243" s="158">
        <f>ROUND(I243*H243,2)</f>
        <v>0</v>
      </c>
      <c r="K243" s="159"/>
      <c r="L243" s="34"/>
      <c r="M243" s="160" t="s">
        <v>1</v>
      </c>
      <c r="N243" s="161" t="s">
        <v>43</v>
      </c>
      <c r="O243" s="62"/>
      <c r="P243" s="162">
        <f>O243*H243</f>
        <v>0</v>
      </c>
      <c r="Q243" s="162">
        <v>3.4099999999999998E-3</v>
      </c>
      <c r="R243" s="162">
        <f>Q243*H243</f>
        <v>1.2957999999999999E-2</v>
      </c>
      <c r="S243" s="162">
        <v>0</v>
      </c>
      <c r="T243" s="163">
        <f>S243*H243</f>
        <v>0</v>
      </c>
      <c r="U243" s="33"/>
      <c r="V243" s="33"/>
      <c r="W243" s="33"/>
      <c r="X243" s="33"/>
      <c r="Y243" s="33"/>
      <c r="Z243" s="33"/>
      <c r="AA243" s="33"/>
      <c r="AB243" s="33"/>
      <c r="AC243" s="33"/>
      <c r="AD243" s="33"/>
      <c r="AE243" s="33"/>
      <c r="AR243" s="164" t="s">
        <v>138</v>
      </c>
      <c r="AT243" s="164" t="s">
        <v>134</v>
      </c>
      <c r="AU243" s="164" t="s">
        <v>139</v>
      </c>
      <c r="AY243" s="18" t="s">
        <v>132</v>
      </c>
      <c r="BE243" s="165">
        <f>IF(N243="základná",J243,0)</f>
        <v>0</v>
      </c>
      <c r="BF243" s="165">
        <f>IF(N243="znížená",J243,0)</f>
        <v>0</v>
      </c>
      <c r="BG243" s="165">
        <f>IF(N243="zákl. prenesená",J243,0)</f>
        <v>0</v>
      </c>
      <c r="BH243" s="165">
        <f>IF(N243="zníž. prenesená",J243,0)</f>
        <v>0</v>
      </c>
      <c r="BI243" s="165">
        <f>IF(N243="nulová",J243,0)</f>
        <v>0</v>
      </c>
      <c r="BJ243" s="18" t="s">
        <v>139</v>
      </c>
      <c r="BK243" s="165">
        <f>ROUND(I243*H243,2)</f>
        <v>0</v>
      </c>
      <c r="BL243" s="18" t="s">
        <v>138</v>
      </c>
      <c r="BM243" s="164" t="s">
        <v>429</v>
      </c>
    </row>
    <row r="244" spans="1:65" s="13" customFormat="1" x14ac:dyDescent="0.2">
      <c r="B244" s="166"/>
      <c r="D244" s="167" t="s">
        <v>141</v>
      </c>
      <c r="E244" s="168" t="s">
        <v>1</v>
      </c>
      <c r="F244" s="169" t="s">
        <v>423</v>
      </c>
      <c r="H244" s="168" t="s">
        <v>1</v>
      </c>
      <c r="I244" s="170"/>
      <c r="L244" s="166"/>
      <c r="M244" s="171"/>
      <c r="N244" s="172"/>
      <c r="O244" s="172"/>
      <c r="P244" s="172"/>
      <c r="Q244" s="172"/>
      <c r="R244" s="172"/>
      <c r="S244" s="172"/>
      <c r="T244" s="173"/>
      <c r="AT244" s="168" t="s">
        <v>141</v>
      </c>
      <c r="AU244" s="168" t="s">
        <v>139</v>
      </c>
      <c r="AV244" s="13" t="s">
        <v>85</v>
      </c>
      <c r="AW244" s="13" t="s">
        <v>32</v>
      </c>
      <c r="AX244" s="13" t="s">
        <v>77</v>
      </c>
      <c r="AY244" s="168" t="s">
        <v>132</v>
      </c>
    </row>
    <row r="245" spans="1:65" s="14" customFormat="1" x14ac:dyDescent="0.2">
      <c r="B245" s="174"/>
      <c r="D245" s="167" t="s">
        <v>141</v>
      </c>
      <c r="E245" s="175" t="s">
        <v>1</v>
      </c>
      <c r="F245" s="176" t="s">
        <v>430</v>
      </c>
      <c r="H245" s="177">
        <v>3.7749999999999999</v>
      </c>
      <c r="I245" s="178"/>
      <c r="L245" s="174"/>
      <c r="M245" s="179"/>
      <c r="N245" s="180"/>
      <c r="O245" s="180"/>
      <c r="P245" s="180"/>
      <c r="Q245" s="180"/>
      <c r="R245" s="180"/>
      <c r="S245" s="180"/>
      <c r="T245" s="181"/>
      <c r="AT245" s="175" t="s">
        <v>141</v>
      </c>
      <c r="AU245" s="175" t="s">
        <v>139</v>
      </c>
      <c r="AV245" s="14" t="s">
        <v>139</v>
      </c>
      <c r="AW245" s="14" t="s">
        <v>32</v>
      </c>
      <c r="AX245" s="14" t="s">
        <v>77</v>
      </c>
      <c r="AY245" s="175" t="s">
        <v>132</v>
      </c>
    </row>
    <row r="246" spans="1:65" s="14" customFormat="1" x14ac:dyDescent="0.2">
      <c r="B246" s="174"/>
      <c r="D246" s="167" t="s">
        <v>141</v>
      </c>
      <c r="E246" s="175" t="s">
        <v>1</v>
      </c>
      <c r="F246" s="176" t="s">
        <v>431</v>
      </c>
      <c r="H246" s="177">
        <v>3.8</v>
      </c>
      <c r="I246" s="178"/>
      <c r="L246" s="174"/>
      <c r="M246" s="179"/>
      <c r="N246" s="180"/>
      <c r="O246" s="180"/>
      <c r="P246" s="180"/>
      <c r="Q246" s="180"/>
      <c r="R246" s="180"/>
      <c r="S246" s="180"/>
      <c r="T246" s="181"/>
      <c r="AT246" s="175" t="s">
        <v>141</v>
      </c>
      <c r="AU246" s="175" t="s">
        <v>139</v>
      </c>
      <c r="AV246" s="14" t="s">
        <v>139</v>
      </c>
      <c r="AW246" s="14" t="s">
        <v>32</v>
      </c>
      <c r="AX246" s="14" t="s">
        <v>85</v>
      </c>
      <c r="AY246" s="175" t="s">
        <v>132</v>
      </c>
    </row>
    <row r="247" spans="1:65" s="2" customFormat="1" ht="24.2" customHeight="1" x14ac:dyDescent="0.2">
      <c r="A247" s="33"/>
      <c r="B247" s="151"/>
      <c r="C247" s="152" t="s">
        <v>432</v>
      </c>
      <c r="D247" s="152" t="s">
        <v>134</v>
      </c>
      <c r="E247" s="153" t="s">
        <v>433</v>
      </c>
      <c r="F247" s="154" t="s">
        <v>434</v>
      </c>
      <c r="G247" s="155" t="s">
        <v>193</v>
      </c>
      <c r="H247" s="156">
        <v>3.8</v>
      </c>
      <c r="I247" s="157"/>
      <c r="J247" s="158">
        <f>ROUND(I247*H247,2)</f>
        <v>0</v>
      </c>
      <c r="K247" s="159"/>
      <c r="L247" s="34"/>
      <c r="M247" s="160" t="s">
        <v>1</v>
      </c>
      <c r="N247" s="161" t="s">
        <v>43</v>
      </c>
      <c r="O247" s="62"/>
      <c r="P247" s="162">
        <f>O247*H247</f>
        <v>0</v>
      </c>
      <c r="Q247" s="162">
        <v>0</v>
      </c>
      <c r="R247" s="162">
        <f>Q247*H247</f>
        <v>0</v>
      </c>
      <c r="S247" s="162">
        <v>0</v>
      </c>
      <c r="T247" s="163">
        <f>S247*H247</f>
        <v>0</v>
      </c>
      <c r="U247" s="33"/>
      <c r="V247" s="33"/>
      <c r="W247" s="33"/>
      <c r="X247" s="33"/>
      <c r="Y247" s="33"/>
      <c r="Z247" s="33"/>
      <c r="AA247" s="33"/>
      <c r="AB247" s="33"/>
      <c r="AC247" s="33"/>
      <c r="AD247" s="33"/>
      <c r="AE247" s="33"/>
      <c r="AR247" s="164" t="s">
        <v>138</v>
      </c>
      <c r="AT247" s="164" t="s">
        <v>134</v>
      </c>
      <c r="AU247" s="164" t="s">
        <v>139</v>
      </c>
      <c r="AY247" s="18" t="s">
        <v>132</v>
      </c>
      <c r="BE247" s="165">
        <f>IF(N247="základná",J247,0)</f>
        <v>0</v>
      </c>
      <c r="BF247" s="165">
        <f>IF(N247="znížená",J247,0)</f>
        <v>0</v>
      </c>
      <c r="BG247" s="165">
        <f>IF(N247="zákl. prenesená",J247,0)</f>
        <v>0</v>
      </c>
      <c r="BH247" s="165">
        <f>IF(N247="zníž. prenesená",J247,0)</f>
        <v>0</v>
      </c>
      <c r="BI247" s="165">
        <f>IF(N247="nulová",J247,0)</f>
        <v>0</v>
      </c>
      <c r="BJ247" s="18" t="s">
        <v>139</v>
      </c>
      <c r="BK247" s="165">
        <f>ROUND(I247*H247,2)</f>
        <v>0</v>
      </c>
      <c r="BL247" s="18" t="s">
        <v>138</v>
      </c>
      <c r="BM247" s="164" t="s">
        <v>435</v>
      </c>
    </row>
    <row r="248" spans="1:65" s="2" customFormat="1" ht="24.2" customHeight="1" x14ac:dyDescent="0.2">
      <c r="A248" s="33"/>
      <c r="B248" s="151"/>
      <c r="C248" s="152" t="s">
        <v>436</v>
      </c>
      <c r="D248" s="152" t="s">
        <v>134</v>
      </c>
      <c r="E248" s="153" t="s">
        <v>437</v>
      </c>
      <c r="F248" s="154" t="s">
        <v>438</v>
      </c>
      <c r="G248" s="155" t="s">
        <v>200</v>
      </c>
      <c r="H248" s="156">
        <v>6.4000000000000001E-2</v>
      </c>
      <c r="I248" s="157"/>
      <c r="J248" s="158">
        <f>ROUND(I248*H248,2)</f>
        <v>0</v>
      </c>
      <c r="K248" s="159"/>
      <c r="L248" s="34"/>
      <c r="M248" s="160" t="s">
        <v>1</v>
      </c>
      <c r="N248" s="161" t="s">
        <v>43</v>
      </c>
      <c r="O248" s="62"/>
      <c r="P248" s="162">
        <f>O248*H248</f>
        <v>0</v>
      </c>
      <c r="Q248" s="162">
        <v>1.0165999999999999</v>
      </c>
      <c r="R248" s="162">
        <f>Q248*H248</f>
        <v>6.5062399999999992E-2</v>
      </c>
      <c r="S248" s="162">
        <v>0</v>
      </c>
      <c r="T248" s="163">
        <f>S248*H248</f>
        <v>0</v>
      </c>
      <c r="U248" s="33"/>
      <c r="V248" s="33"/>
      <c r="W248" s="33"/>
      <c r="X248" s="33"/>
      <c r="Y248" s="33"/>
      <c r="Z248" s="33"/>
      <c r="AA248" s="33"/>
      <c r="AB248" s="33"/>
      <c r="AC248" s="33"/>
      <c r="AD248" s="33"/>
      <c r="AE248" s="33"/>
      <c r="AR248" s="164" t="s">
        <v>138</v>
      </c>
      <c r="AT248" s="164" t="s">
        <v>134</v>
      </c>
      <c r="AU248" s="164" t="s">
        <v>139</v>
      </c>
      <c r="AY248" s="18" t="s">
        <v>132</v>
      </c>
      <c r="BE248" s="165">
        <f>IF(N248="základná",J248,0)</f>
        <v>0</v>
      </c>
      <c r="BF248" s="165">
        <f>IF(N248="znížená",J248,0)</f>
        <v>0</v>
      </c>
      <c r="BG248" s="165">
        <f>IF(N248="zákl. prenesená",J248,0)</f>
        <v>0</v>
      </c>
      <c r="BH248" s="165">
        <f>IF(N248="zníž. prenesená",J248,0)</f>
        <v>0</v>
      </c>
      <c r="BI248" s="165">
        <f>IF(N248="nulová",J248,0)</f>
        <v>0</v>
      </c>
      <c r="BJ248" s="18" t="s">
        <v>139</v>
      </c>
      <c r="BK248" s="165">
        <f>ROUND(I248*H248,2)</f>
        <v>0</v>
      </c>
      <c r="BL248" s="18" t="s">
        <v>138</v>
      </c>
      <c r="BM248" s="164" t="s">
        <v>439</v>
      </c>
    </row>
    <row r="249" spans="1:65" s="13" customFormat="1" x14ac:dyDescent="0.2">
      <c r="B249" s="166"/>
      <c r="D249" s="167" t="s">
        <v>141</v>
      </c>
      <c r="E249" s="168" t="s">
        <v>1</v>
      </c>
      <c r="F249" s="169" t="s">
        <v>440</v>
      </c>
      <c r="H249" s="168" t="s">
        <v>1</v>
      </c>
      <c r="I249" s="170"/>
      <c r="L249" s="166"/>
      <c r="M249" s="171"/>
      <c r="N249" s="172"/>
      <c r="O249" s="172"/>
      <c r="P249" s="172"/>
      <c r="Q249" s="172"/>
      <c r="R249" s="172"/>
      <c r="S249" s="172"/>
      <c r="T249" s="173"/>
      <c r="AT249" s="168" t="s">
        <v>141</v>
      </c>
      <c r="AU249" s="168" t="s">
        <v>139</v>
      </c>
      <c r="AV249" s="13" t="s">
        <v>85</v>
      </c>
      <c r="AW249" s="13" t="s">
        <v>32</v>
      </c>
      <c r="AX249" s="13" t="s">
        <v>77</v>
      </c>
      <c r="AY249" s="168" t="s">
        <v>132</v>
      </c>
    </row>
    <row r="250" spans="1:65" s="14" customFormat="1" x14ac:dyDescent="0.2">
      <c r="B250" s="174"/>
      <c r="D250" s="167" t="s">
        <v>141</v>
      </c>
      <c r="E250" s="175" t="s">
        <v>1</v>
      </c>
      <c r="F250" s="176" t="s">
        <v>441</v>
      </c>
      <c r="H250" s="177">
        <v>6.4000000000000001E-2</v>
      </c>
      <c r="I250" s="178"/>
      <c r="L250" s="174"/>
      <c r="M250" s="179"/>
      <c r="N250" s="180"/>
      <c r="O250" s="180"/>
      <c r="P250" s="180"/>
      <c r="Q250" s="180"/>
      <c r="R250" s="180"/>
      <c r="S250" s="180"/>
      <c r="T250" s="181"/>
      <c r="AT250" s="175" t="s">
        <v>141</v>
      </c>
      <c r="AU250" s="175" t="s">
        <v>139</v>
      </c>
      <c r="AV250" s="14" t="s">
        <v>139</v>
      </c>
      <c r="AW250" s="14" t="s">
        <v>32</v>
      </c>
      <c r="AX250" s="14" t="s">
        <v>85</v>
      </c>
      <c r="AY250" s="175" t="s">
        <v>132</v>
      </c>
    </row>
    <row r="251" spans="1:65" s="2" customFormat="1" ht="33" customHeight="1" x14ac:dyDescent="0.2">
      <c r="A251" s="33"/>
      <c r="B251" s="151"/>
      <c r="C251" s="152" t="s">
        <v>442</v>
      </c>
      <c r="D251" s="152" t="s">
        <v>134</v>
      </c>
      <c r="E251" s="153" t="s">
        <v>443</v>
      </c>
      <c r="F251" s="154" t="s">
        <v>444</v>
      </c>
      <c r="G251" s="155" t="s">
        <v>193</v>
      </c>
      <c r="H251" s="156">
        <v>14</v>
      </c>
      <c r="I251" s="157"/>
      <c r="J251" s="158">
        <f>ROUND(I251*H251,2)</f>
        <v>0</v>
      </c>
      <c r="K251" s="159"/>
      <c r="L251" s="34"/>
      <c r="M251" s="160" t="s">
        <v>1</v>
      </c>
      <c r="N251" s="161" t="s">
        <v>43</v>
      </c>
      <c r="O251" s="62"/>
      <c r="P251" s="162">
        <f>O251*H251</f>
        <v>0</v>
      </c>
      <c r="Q251" s="162">
        <v>1.4999999999999999E-4</v>
      </c>
      <c r="R251" s="162">
        <f>Q251*H251</f>
        <v>2.0999999999999999E-3</v>
      </c>
      <c r="S251" s="162">
        <v>0</v>
      </c>
      <c r="T251" s="163">
        <f>S251*H251</f>
        <v>0</v>
      </c>
      <c r="U251" s="33"/>
      <c r="V251" s="33"/>
      <c r="W251" s="33"/>
      <c r="X251" s="33"/>
      <c r="Y251" s="33"/>
      <c r="Z251" s="33"/>
      <c r="AA251" s="33"/>
      <c r="AB251" s="33"/>
      <c r="AC251" s="33"/>
      <c r="AD251" s="33"/>
      <c r="AE251" s="33"/>
      <c r="AR251" s="164" t="s">
        <v>138</v>
      </c>
      <c r="AT251" s="164" t="s">
        <v>134</v>
      </c>
      <c r="AU251" s="164" t="s">
        <v>139</v>
      </c>
      <c r="AY251" s="18" t="s">
        <v>132</v>
      </c>
      <c r="BE251" s="165">
        <f>IF(N251="základná",J251,0)</f>
        <v>0</v>
      </c>
      <c r="BF251" s="165">
        <f>IF(N251="znížená",J251,0)</f>
        <v>0</v>
      </c>
      <c r="BG251" s="165">
        <f>IF(N251="zákl. prenesená",J251,0)</f>
        <v>0</v>
      </c>
      <c r="BH251" s="165">
        <f>IF(N251="zníž. prenesená",J251,0)</f>
        <v>0</v>
      </c>
      <c r="BI251" s="165">
        <f>IF(N251="nulová",J251,0)</f>
        <v>0</v>
      </c>
      <c r="BJ251" s="18" t="s">
        <v>139</v>
      </c>
      <c r="BK251" s="165">
        <f>ROUND(I251*H251,2)</f>
        <v>0</v>
      </c>
      <c r="BL251" s="18" t="s">
        <v>138</v>
      </c>
      <c r="BM251" s="164" t="s">
        <v>445</v>
      </c>
    </row>
    <row r="252" spans="1:65" s="13" customFormat="1" x14ac:dyDescent="0.2">
      <c r="B252" s="166"/>
      <c r="D252" s="167" t="s">
        <v>141</v>
      </c>
      <c r="E252" s="168" t="s">
        <v>1</v>
      </c>
      <c r="F252" s="169" t="s">
        <v>423</v>
      </c>
      <c r="H252" s="168" t="s">
        <v>1</v>
      </c>
      <c r="I252" s="170"/>
      <c r="L252" s="166"/>
      <c r="M252" s="171"/>
      <c r="N252" s="172"/>
      <c r="O252" s="172"/>
      <c r="P252" s="172"/>
      <c r="Q252" s="172"/>
      <c r="R252" s="172"/>
      <c r="S252" s="172"/>
      <c r="T252" s="173"/>
      <c r="AT252" s="168" t="s">
        <v>141</v>
      </c>
      <c r="AU252" s="168" t="s">
        <v>139</v>
      </c>
      <c r="AV252" s="13" t="s">
        <v>85</v>
      </c>
      <c r="AW252" s="13" t="s">
        <v>32</v>
      </c>
      <c r="AX252" s="13" t="s">
        <v>77</v>
      </c>
      <c r="AY252" s="168" t="s">
        <v>132</v>
      </c>
    </row>
    <row r="253" spans="1:65" s="14" customFormat="1" x14ac:dyDescent="0.2">
      <c r="B253" s="174"/>
      <c r="D253" s="167" t="s">
        <v>141</v>
      </c>
      <c r="E253" s="175" t="s">
        <v>1</v>
      </c>
      <c r="F253" s="176" t="s">
        <v>446</v>
      </c>
      <c r="H253" s="177">
        <v>1.8879999999999999</v>
      </c>
      <c r="I253" s="178"/>
      <c r="L253" s="174"/>
      <c r="M253" s="179"/>
      <c r="N253" s="180"/>
      <c r="O253" s="180"/>
      <c r="P253" s="180"/>
      <c r="Q253" s="180"/>
      <c r="R253" s="180"/>
      <c r="S253" s="180"/>
      <c r="T253" s="181"/>
      <c r="AT253" s="175" t="s">
        <v>141</v>
      </c>
      <c r="AU253" s="175" t="s">
        <v>139</v>
      </c>
      <c r="AV253" s="14" t="s">
        <v>139</v>
      </c>
      <c r="AW253" s="14" t="s">
        <v>32</v>
      </c>
      <c r="AX253" s="14" t="s">
        <v>77</v>
      </c>
      <c r="AY253" s="175" t="s">
        <v>132</v>
      </c>
    </row>
    <row r="254" spans="1:65" s="13" customFormat="1" x14ac:dyDescent="0.2">
      <c r="B254" s="166"/>
      <c r="D254" s="167" t="s">
        <v>141</v>
      </c>
      <c r="E254" s="168" t="s">
        <v>1</v>
      </c>
      <c r="F254" s="169" t="s">
        <v>398</v>
      </c>
      <c r="H254" s="168" t="s">
        <v>1</v>
      </c>
      <c r="I254" s="170"/>
      <c r="L254" s="166"/>
      <c r="M254" s="171"/>
      <c r="N254" s="172"/>
      <c r="O254" s="172"/>
      <c r="P254" s="172"/>
      <c r="Q254" s="172"/>
      <c r="R254" s="172"/>
      <c r="S254" s="172"/>
      <c r="T254" s="173"/>
      <c r="AT254" s="168" t="s">
        <v>141</v>
      </c>
      <c r="AU254" s="168" t="s">
        <v>139</v>
      </c>
      <c r="AV254" s="13" t="s">
        <v>85</v>
      </c>
      <c r="AW254" s="13" t="s">
        <v>32</v>
      </c>
      <c r="AX254" s="13" t="s">
        <v>77</v>
      </c>
      <c r="AY254" s="168" t="s">
        <v>132</v>
      </c>
    </row>
    <row r="255" spans="1:65" s="14" customFormat="1" x14ac:dyDescent="0.2">
      <c r="B255" s="174"/>
      <c r="D255" s="167" t="s">
        <v>141</v>
      </c>
      <c r="E255" s="175" t="s">
        <v>1</v>
      </c>
      <c r="F255" s="176" t="s">
        <v>447</v>
      </c>
      <c r="H255" s="177">
        <v>6.375</v>
      </c>
      <c r="I255" s="178"/>
      <c r="L255" s="174"/>
      <c r="M255" s="179"/>
      <c r="N255" s="180"/>
      <c r="O255" s="180"/>
      <c r="P255" s="180"/>
      <c r="Q255" s="180"/>
      <c r="R255" s="180"/>
      <c r="S255" s="180"/>
      <c r="T255" s="181"/>
      <c r="AT255" s="175" t="s">
        <v>141</v>
      </c>
      <c r="AU255" s="175" t="s">
        <v>139</v>
      </c>
      <c r="AV255" s="14" t="s">
        <v>139</v>
      </c>
      <c r="AW255" s="14" t="s">
        <v>32</v>
      </c>
      <c r="AX255" s="14" t="s">
        <v>77</v>
      </c>
      <c r="AY255" s="175" t="s">
        <v>132</v>
      </c>
    </row>
    <row r="256" spans="1:65" s="14" customFormat="1" x14ac:dyDescent="0.2">
      <c r="B256" s="174"/>
      <c r="D256" s="167" t="s">
        <v>141</v>
      </c>
      <c r="E256" s="175" t="s">
        <v>1</v>
      </c>
      <c r="F256" s="176" t="s">
        <v>448</v>
      </c>
      <c r="H256" s="177">
        <v>5.6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141</v>
      </c>
      <c r="AU256" s="175" t="s">
        <v>139</v>
      </c>
      <c r="AV256" s="14" t="s">
        <v>139</v>
      </c>
      <c r="AW256" s="14" t="s">
        <v>32</v>
      </c>
      <c r="AX256" s="14" t="s">
        <v>77</v>
      </c>
      <c r="AY256" s="175" t="s">
        <v>132</v>
      </c>
    </row>
    <row r="257" spans="1:65" s="16" customFormat="1" x14ac:dyDescent="0.2">
      <c r="B257" s="193"/>
      <c r="D257" s="167" t="s">
        <v>141</v>
      </c>
      <c r="E257" s="194" t="s">
        <v>1</v>
      </c>
      <c r="F257" s="195" t="s">
        <v>307</v>
      </c>
      <c r="H257" s="196">
        <v>13.863</v>
      </c>
      <c r="I257" s="197"/>
      <c r="L257" s="193"/>
      <c r="M257" s="198"/>
      <c r="N257" s="199"/>
      <c r="O257" s="199"/>
      <c r="P257" s="199"/>
      <c r="Q257" s="199"/>
      <c r="R257" s="199"/>
      <c r="S257" s="199"/>
      <c r="T257" s="200"/>
      <c r="AT257" s="194" t="s">
        <v>141</v>
      </c>
      <c r="AU257" s="194" t="s">
        <v>139</v>
      </c>
      <c r="AV257" s="16" t="s">
        <v>147</v>
      </c>
      <c r="AW257" s="16" t="s">
        <v>32</v>
      </c>
      <c r="AX257" s="16" t="s">
        <v>77</v>
      </c>
      <c r="AY257" s="194" t="s">
        <v>132</v>
      </c>
    </row>
    <row r="258" spans="1:65" s="14" customFormat="1" x14ac:dyDescent="0.2">
      <c r="B258" s="174"/>
      <c r="D258" s="167" t="s">
        <v>141</v>
      </c>
      <c r="E258" s="175" t="s">
        <v>1</v>
      </c>
      <c r="F258" s="176" t="s">
        <v>449</v>
      </c>
      <c r="H258" s="177">
        <v>14</v>
      </c>
      <c r="I258" s="178"/>
      <c r="L258" s="174"/>
      <c r="M258" s="179"/>
      <c r="N258" s="180"/>
      <c r="O258" s="180"/>
      <c r="P258" s="180"/>
      <c r="Q258" s="180"/>
      <c r="R258" s="180"/>
      <c r="S258" s="180"/>
      <c r="T258" s="181"/>
      <c r="AT258" s="175" t="s">
        <v>141</v>
      </c>
      <c r="AU258" s="175" t="s">
        <v>139</v>
      </c>
      <c r="AV258" s="14" t="s">
        <v>139</v>
      </c>
      <c r="AW258" s="14" t="s">
        <v>32</v>
      </c>
      <c r="AX258" s="14" t="s">
        <v>85</v>
      </c>
      <c r="AY258" s="175" t="s">
        <v>132</v>
      </c>
    </row>
    <row r="259" spans="1:65" s="2" customFormat="1" ht="24.2" customHeight="1" x14ac:dyDescent="0.2">
      <c r="A259" s="33"/>
      <c r="B259" s="151"/>
      <c r="C259" s="201" t="s">
        <v>450</v>
      </c>
      <c r="D259" s="201" t="s">
        <v>383</v>
      </c>
      <c r="E259" s="202" t="s">
        <v>451</v>
      </c>
      <c r="F259" s="203" t="s">
        <v>452</v>
      </c>
      <c r="G259" s="204" t="s">
        <v>193</v>
      </c>
      <c r="H259" s="205">
        <v>14.7</v>
      </c>
      <c r="I259" s="206"/>
      <c r="J259" s="207">
        <f>ROUND(I259*H259,2)</f>
        <v>0</v>
      </c>
      <c r="K259" s="208"/>
      <c r="L259" s="209"/>
      <c r="M259" s="210" t="s">
        <v>1</v>
      </c>
      <c r="N259" s="211" t="s">
        <v>43</v>
      </c>
      <c r="O259" s="62"/>
      <c r="P259" s="162">
        <f>O259*H259</f>
        <v>0</v>
      </c>
      <c r="Q259" s="162">
        <v>1.5E-3</v>
      </c>
      <c r="R259" s="162">
        <f>Q259*H259</f>
        <v>2.205E-2</v>
      </c>
      <c r="S259" s="162">
        <v>0</v>
      </c>
      <c r="T259" s="163">
        <f>S259*H259</f>
        <v>0</v>
      </c>
      <c r="U259" s="33"/>
      <c r="V259" s="33"/>
      <c r="W259" s="33"/>
      <c r="X259" s="33"/>
      <c r="Y259" s="33"/>
      <c r="Z259" s="33"/>
      <c r="AA259" s="33"/>
      <c r="AB259" s="33"/>
      <c r="AC259" s="33"/>
      <c r="AD259" s="33"/>
      <c r="AE259" s="33"/>
      <c r="AR259" s="164" t="s">
        <v>181</v>
      </c>
      <c r="AT259" s="164" t="s">
        <v>383</v>
      </c>
      <c r="AU259" s="164" t="s">
        <v>139</v>
      </c>
      <c r="AY259" s="18" t="s">
        <v>132</v>
      </c>
      <c r="BE259" s="165">
        <f>IF(N259="základná",J259,0)</f>
        <v>0</v>
      </c>
      <c r="BF259" s="165">
        <f>IF(N259="znížená",J259,0)</f>
        <v>0</v>
      </c>
      <c r="BG259" s="165">
        <f>IF(N259="zákl. prenesená",J259,0)</f>
        <v>0</v>
      </c>
      <c r="BH259" s="165">
        <f>IF(N259="zníž. prenesená",J259,0)</f>
        <v>0</v>
      </c>
      <c r="BI259" s="165">
        <f>IF(N259="nulová",J259,0)</f>
        <v>0</v>
      </c>
      <c r="BJ259" s="18" t="s">
        <v>139</v>
      </c>
      <c r="BK259" s="165">
        <f>ROUND(I259*H259,2)</f>
        <v>0</v>
      </c>
      <c r="BL259" s="18" t="s">
        <v>138</v>
      </c>
      <c r="BM259" s="164" t="s">
        <v>453</v>
      </c>
    </row>
    <row r="260" spans="1:65" s="14" customFormat="1" x14ac:dyDescent="0.2">
      <c r="B260" s="174"/>
      <c r="D260" s="167" t="s">
        <v>141</v>
      </c>
      <c r="F260" s="176" t="s">
        <v>454</v>
      </c>
      <c r="H260" s="177">
        <v>14.7</v>
      </c>
      <c r="I260" s="178"/>
      <c r="L260" s="174"/>
      <c r="M260" s="179"/>
      <c r="N260" s="180"/>
      <c r="O260" s="180"/>
      <c r="P260" s="180"/>
      <c r="Q260" s="180"/>
      <c r="R260" s="180"/>
      <c r="S260" s="180"/>
      <c r="T260" s="181"/>
      <c r="AT260" s="175" t="s">
        <v>141</v>
      </c>
      <c r="AU260" s="175" t="s">
        <v>139</v>
      </c>
      <c r="AV260" s="14" t="s">
        <v>139</v>
      </c>
      <c r="AW260" s="14" t="s">
        <v>3</v>
      </c>
      <c r="AX260" s="14" t="s">
        <v>85</v>
      </c>
      <c r="AY260" s="175" t="s">
        <v>132</v>
      </c>
    </row>
    <row r="261" spans="1:65" s="2" customFormat="1" ht="33" customHeight="1" x14ac:dyDescent="0.2">
      <c r="A261" s="33"/>
      <c r="B261" s="151"/>
      <c r="C261" s="152" t="s">
        <v>455</v>
      </c>
      <c r="D261" s="152" t="s">
        <v>134</v>
      </c>
      <c r="E261" s="153" t="s">
        <v>456</v>
      </c>
      <c r="F261" s="154" t="s">
        <v>457</v>
      </c>
      <c r="G261" s="155" t="s">
        <v>193</v>
      </c>
      <c r="H261" s="156">
        <v>61.2</v>
      </c>
      <c r="I261" s="157"/>
      <c r="J261" s="158">
        <f>ROUND(I261*H261,2)</f>
        <v>0</v>
      </c>
      <c r="K261" s="159"/>
      <c r="L261" s="34"/>
      <c r="M261" s="160" t="s">
        <v>1</v>
      </c>
      <c r="N261" s="161" t="s">
        <v>43</v>
      </c>
      <c r="O261" s="62"/>
      <c r="P261" s="162">
        <f>O261*H261</f>
        <v>0</v>
      </c>
      <c r="Q261" s="162">
        <v>0.16192000000000001</v>
      </c>
      <c r="R261" s="162">
        <f>Q261*H261</f>
        <v>9.9095040000000001</v>
      </c>
      <c r="S261" s="162">
        <v>0</v>
      </c>
      <c r="T261" s="163">
        <f>S261*H261</f>
        <v>0</v>
      </c>
      <c r="U261" s="33"/>
      <c r="V261" s="33"/>
      <c r="W261" s="33"/>
      <c r="X261" s="33"/>
      <c r="Y261" s="33"/>
      <c r="Z261" s="33"/>
      <c r="AA261" s="33"/>
      <c r="AB261" s="33"/>
      <c r="AC261" s="33"/>
      <c r="AD261" s="33"/>
      <c r="AE261" s="33"/>
      <c r="AR261" s="164" t="s">
        <v>138</v>
      </c>
      <c r="AT261" s="164" t="s">
        <v>134</v>
      </c>
      <c r="AU261" s="164" t="s">
        <v>139</v>
      </c>
      <c r="AY261" s="18" t="s">
        <v>132</v>
      </c>
      <c r="BE261" s="165">
        <f>IF(N261="základná",J261,0)</f>
        <v>0</v>
      </c>
      <c r="BF261" s="165">
        <f>IF(N261="znížená",J261,0)</f>
        <v>0</v>
      </c>
      <c r="BG261" s="165">
        <f>IF(N261="zákl. prenesená",J261,0)</f>
        <v>0</v>
      </c>
      <c r="BH261" s="165">
        <f>IF(N261="zníž. prenesená",J261,0)</f>
        <v>0</v>
      </c>
      <c r="BI261" s="165">
        <f>IF(N261="nulová",J261,0)</f>
        <v>0</v>
      </c>
      <c r="BJ261" s="18" t="s">
        <v>139</v>
      </c>
      <c r="BK261" s="165">
        <f>ROUND(I261*H261,2)</f>
        <v>0</v>
      </c>
      <c r="BL261" s="18" t="s">
        <v>138</v>
      </c>
      <c r="BM261" s="164" t="s">
        <v>458</v>
      </c>
    </row>
    <row r="262" spans="1:65" s="14" customFormat="1" x14ac:dyDescent="0.2">
      <c r="B262" s="174"/>
      <c r="D262" s="167" t="s">
        <v>141</v>
      </c>
      <c r="E262" s="175" t="s">
        <v>1</v>
      </c>
      <c r="F262" s="176" t="s">
        <v>459</v>
      </c>
      <c r="H262" s="177">
        <v>26</v>
      </c>
      <c r="I262" s="178"/>
      <c r="L262" s="174"/>
      <c r="M262" s="179"/>
      <c r="N262" s="180"/>
      <c r="O262" s="180"/>
      <c r="P262" s="180"/>
      <c r="Q262" s="180"/>
      <c r="R262" s="180"/>
      <c r="S262" s="180"/>
      <c r="T262" s="181"/>
      <c r="AT262" s="175" t="s">
        <v>141</v>
      </c>
      <c r="AU262" s="175" t="s">
        <v>139</v>
      </c>
      <c r="AV262" s="14" t="s">
        <v>139</v>
      </c>
      <c r="AW262" s="14" t="s">
        <v>32</v>
      </c>
      <c r="AX262" s="14" t="s">
        <v>77</v>
      </c>
      <c r="AY262" s="175" t="s">
        <v>132</v>
      </c>
    </row>
    <row r="263" spans="1:65" s="14" customFormat="1" x14ac:dyDescent="0.2">
      <c r="B263" s="174"/>
      <c r="D263" s="167" t="s">
        <v>141</v>
      </c>
      <c r="E263" s="175" t="s">
        <v>1</v>
      </c>
      <c r="F263" s="176" t="s">
        <v>460</v>
      </c>
      <c r="H263" s="177">
        <v>35.200000000000003</v>
      </c>
      <c r="I263" s="178"/>
      <c r="L263" s="174"/>
      <c r="M263" s="179"/>
      <c r="N263" s="180"/>
      <c r="O263" s="180"/>
      <c r="P263" s="180"/>
      <c r="Q263" s="180"/>
      <c r="R263" s="180"/>
      <c r="S263" s="180"/>
      <c r="T263" s="181"/>
      <c r="AT263" s="175" t="s">
        <v>141</v>
      </c>
      <c r="AU263" s="175" t="s">
        <v>139</v>
      </c>
      <c r="AV263" s="14" t="s">
        <v>139</v>
      </c>
      <c r="AW263" s="14" t="s">
        <v>32</v>
      </c>
      <c r="AX263" s="14" t="s">
        <v>77</v>
      </c>
      <c r="AY263" s="175" t="s">
        <v>132</v>
      </c>
    </row>
    <row r="264" spans="1:65" s="15" customFormat="1" x14ac:dyDescent="0.2">
      <c r="B264" s="182"/>
      <c r="D264" s="167" t="s">
        <v>141</v>
      </c>
      <c r="E264" s="183" t="s">
        <v>1</v>
      </c>
      <c r="F264" s="184" t="s">
        <v>172</v>
      </c>
      <c r="H264" s="185">
        <v>61.2</v>
      </c>
      <c r="I264" s="186"/>
      <c r="L264" s="182"/>
      <c r="M264" s="187"/>
      <c r="N264" s="188"/>
      <c r="O264" s="188"/>
      <c r="P264" s="188"/>
      <c r="Q264" s="188"/>
      <c r="R264" s="188"/>
      <c r="S264" s="188"/>
      <c r="T264" s="189"/>
      <c r="AT264" s="183" t="s">
        <v>141</v>
      </c>
      <c r="AU264" s="183" t="s">
        <v>139</v>
      </c>
      <c r="AV264" s="15" t="s">
        <v>138</v>
      </c>
      <c r="AW264" s="15" t="s">
        <v>32</v>
      </c>
      <c r="AX264" s="15" t="s">
        <v>85</v>
      </c>
      <c r="AY264" s="183" t="s">
        <v>132</v>
      </c>
    </row>
    <row r="265" spans="1:65" s="12" customFormat="1" ht="22.9" customHeight="1" x14ac:dyDescent="0.2">
      <c r="B265" s="138"/>
      <c r="D265" s="139" t="s">
        <v>76</v>
      </c>
      <c r="E265" s="149" t="s">
        <v>157</v>
      </c>
      <c r="F265" s="149" t="s">
        <v>461</v>
      </c>
      <c r="I265" s="141"/>
      <c r="J265" s="150">
        <f>BK265</f>
        <v>0</v>
      </c>
      <c r="L265" s="138"/>
      <c r="M265" s="143"/>
      <c r="N265" s="144"/>
      <c r="O265" s="144"/>
      <c r="P265" s="145">
        <f>SUM(P266:P280)</f>
        <v>0</v>
      </c>
      <c r="Q265" s="144"/>
      <c r="R265" s="145">
        <f>SUM(R266:R280)</f>
        <v>24.7121</v>
      </c>
      <c r="S265" s="144"/>
      <c r="T265" s="146">
        <f>SUM(T266:T280)</f>
        <v>0</v>
      </c>
      <c r="AR265" s="139" t="s">
        <v>85</v>
      </c>
      <c r="AT265" s="147" t="s">
        <v>76</v>
      </c>
      <c r="AU265" s="147" t="s">
        <v>85</v>
      </c>
      <c r="AY265" s="139" t="s">
        <v>132</v>
      </c>
      <c r="BK265" s="148">
        <f>SUM(BK266:BK280)</f>
        <v>0</v>
      </c>
    </row>
    <row r="266" spans="1:65" s="2" customFormat="1" ht="16.5" customHeight="1" x14ac:dyDescent="0.2">
      <c r="A266" s="33"/>
      <c r="B266" s="151"/>
      <c r="C266" s="152" t="s">
        <v>462</v>
      </c>
      <c r="D266" s="152" t="s">
        <v>134</v>
      </c>
      <c r="E266" s="153" t="s">
        <v>463</v>
      </c>
      <c r="F266" s="154" t="s">
        <v>464</v>
      </c>
      <c r="G266" s="155" t="s">
        <v>193</v>
      </c>
      <c r="H266" s="156">
        <v>20.6</v>
      </c>
      <c r="I266" s="157"/>
      <c r="J266" s="158">
        <f>ROUND(I266*H266,2)</f>
        <v>0</v>
      </c>
      <c r="K266" s="159"/>
      <c r="L266" s="34"/>
      <c r="M266" s="160" t="s">
        <v>1</v>
      </c>
      <c r="N266" s="161" t="s">
        <v>43</v>
      </c>
      <c r="O266" s="62"/>
      <c r="P266" s="162">
        <f>O266*H266</f>
        <v>0</v>
      </c>
      <c r="Q266" s="162">
        <v>0.29160000000000003</v>
      </c>
      <c r="R266" s="162">
        <f>Q266*H266</f>
        <v>6.0069600000000012</v>
      </c>
      <c r="S266" s="162">
        <v>0</v>
      </c>
      <c r="T266" s="163">
        <f>S266*H266</f>
        <v>0</v>
      </c>
      <c r="U266" s="33"/>
      <c r="V266" s="33"/>
      <c r="W266" s="33"/>
      <c r="X266" s="33"/>
      <c r="Y266" s="33"/>
      <c r="Z266" s="33"/>
      <c r="AA266" s="33"/>
      <c r="AB266" s="33"/>
      <c r="AC266" s="33"/>
      <c r="AD266" s="33"/>
      <c r="AE266" s="33"/>
      <c r="AR266" s="164" t="s">
        <v>138</v>
      </c>
      <c r="AT266" s="164" t="s">
        <v>134</v>
      </c>
      <c r="AU266" s="164" t="s">
        <v>139</v>
      </c>
      <c r="AY266" s="18" t="s">
        <v>132</v>
      </c>
      <c r="BE266" s="165">
        <f>IF(N266="základná",J266,0)</f>
        <v>0</v>
      </c>
      <c r="BF266" s="165">
        <f>IF(N266="znížená",J266,0)</f>
        <v>0</v>
      </c>
      <c r="BG266" s="165">
        <f>IF(N266="zákl. prenesená",J266,0)</f>
        <v>0</v>
      </c>
      <c r="BH266" s="165">
        <f>IF(N266="zníž. prenesená",J266,0)</f>
        <v>0</v>
      </c>
      <c r="BI266" s="165">
        <f>IF(N266="nulová",J266,0)</f>
        <v>0</v>
      </c>
      <c r="BJ266" s="18" t="s">
        <v>139</v>
      </c>
      <c r="BK266" s="165">
        <f>ROUND(I266*H266,2)</f>
        <v>0</v>
      </c>
      <c r="BL266" s="18" t="s">
        <v>138</v>
      </c>
      <c r="BM266" s="164" t="s">
        <v>465</v>
      </c>
    </row>
    <row r="267" spans="1:65" s="14" customFormat="1" x14ac:dyDescent="0.2">
      <c r="B267" s="174"/>
      <c r="D267" s="167" t="s">
        <v>141</v>
      </c>
      <c r="E267" s="175" t="s">
        <v>1</v>
      </c>
      <c r="F267" s="176" t="s">
        <v>466</v>
      </c>
      <c r="H267" s="177">
        <v>20.55</v>
      </c>
      <c r="I267" s="178"/>
      <c r="L267" s="174"/>
      <c r="M267" s="179"/>
      <c r="N267" s="180"/>
      <c r="O267" s="180"/>
      <c r="P267" s="180"/>
      <c r="Q267" s="180"/>
      <c r="R267" s="180"/>
      <c r="S267" s="180"/>
      <c r="T267" s="181"/>
      <c r="AT267" s="175" t="s">
        <v>141</v>
      </c>
      <c r="AU267" s="175" t="s">
        <v>139</v>
      </c>
      <c r="AV267" s="14" t="s">
        <v>139</v>
      </c>
      <c r="AW267" s="14" t="s">
        <v>32</v>
      </c>
      <c r="AX267" s="14" t="s">
        <v>77</v>
      </c>
      <c r="AY267" s="175" t="s">
        <v>132</v>
      </c>
    </row>
    <row r="268" spans="1:65" s="14" customFormat="1" x14ac:dyDescent="0.2">
      <c r="B268" s="174"/>
      <c r="D268" s="167" t="s">
        <v>141</v>
      </c>
      <c r="E268" s="175" t="s">
        <v>1</v>
      </c>
      <c r="F268" s="176" t="s">
        <v>467</v>
      </c>
      <c r="H268" s="177">
        <v>20.6</v>
      </c>
      <c r="I268" s="178"/>
      <c r="L268" s="174"/>
      <c r="M268" s="179"/>
      <c r="N268" s="180"/>
      <c r="O268" s="180"/>
      <c r="P268" s="180"/>
      <c r="Q268" s="180"/>
      <c r="R268" s="180"/>
      <c r="S268" s="180"/>
      <c r="T268" s="181"/>
      <c r="AT268" s="175" t="s">
        <v>141</v>
      </c>
      <c r="AU268" s="175" t="s">
        <v>139</v>
      </c>
      <c r="AV268" s="14" t="s">
        <v>139</v>
      </c>
      <c r="AW268" s="14" t="s">
        <v>32</v>
      </c>
      <c r="AX268" s="14" t="s">
        <v>85</v>
      </c>
      <c r="AY268" s="175" t="s">
        <v>132</v>
      </c>
    </row>
    <row r="269" spans="1:65" s="2" customFormat="1" ht="33" customHeight="1" x14ac:dyDescent="0.2">
      <c r="A269" s="33"/>
      <c r="B269" s="151"/>
      <c r="C269" s="152" t="s">
        <v>468</v>
      </c>
      <c r="D269" s="152" t="s">
        <v>134</v>
      </c>
      <c r="E269" s="153" t="s">
        <v>469</v>
      </c>
      <c r="F269" s="154" t="s">
        <v>470</v>
      </c>
      <c r="G269" s="155" t="s">
        <v>193</v>
      </c>
      <c r="H269" s="156">
        <v>38.520000000000003</v>
      </c>
      <c r="I269" s="157"/>
      <c r="J269" s="158">
        <f>ROUND(I269*H269,2)</f>
        <v>0</v>
      </c>
      <c r="K269" s="159"/>
      <c r="L269" s="34"/>
      <c r="M269" s="160" t="s">
        <v>1</v>
      </c>
      <c r="N269" s="161" t="s">
        <v>43</v>
      </c>
      <c r="O269" s="62"/>
      <c r="P269" s="162">
        <f>O269*H269</f>
        <v>0</v>
      </c>
      <c r="Q269" s="162">
        <v>0.29899999999999999</v>
      </c>
      <c r="R269" s="162">
        <f>Q269*H269</f>
        <v>11.517480000000001</v>
      </c>
      <c r="S269" s="162">
        <v>0</v>
      </c>
      <c r="T269" s="163">
        <f>S269*H269</f>
        <v>0</v>
      </c>
      <c r="U269" s="33"/>
      <c r="V269" s="33"/>
      <c r="W269" s="33"/>
      <c r="X269" s="33"/>
      <c r="Y269" s="33"/>
      <c r="Z269" s="33"/>
      <c r="AA269" s="33"/>
      <c r="AB269" s="33"/>
      <c r="AC269" s="33"/>
      <c r="AD269" s="33"/>
      <c r="AE269" s="33"/>
      <c r="AR269" s="164" t="s">
        <v>138</v>
      </c>
      <c r="AT269" s="164" t="s">
        <v>134</v>
      </c>
      <c r="AU269" s="164" t="s">
        <v>139</v>
      </c>
      <c r="AY269" s="18" t="s">
        <v>132</v>
      </c>
      <c r="BE269" s="165">
        <f>IF(N269="základná",J269,0)</f>
        <v>0</v>
      </c>
      <c r="BF269" s="165">
        <f>IF(N269="znížená",J269,0)</f>
        <v>0</v>
      </c>
      <c r="BG269" s="165">
        <f>IF(N269="zákl. prenesená",J269,0)</f>
        <v>0</v>
      </c>
      <c r="BH269" s="165">
        <f>IF(N269="zníž. prenesená",J269,0)</f>
        <v>0</v>
      </c>
      <c r="BI269" s="165">
        <f>IF(N269="nulová",J269,0)</f>
        <v>0</v>
      </c>
      <c r="BJ269" s="18" t="s">
        <v>139</v>
      </c>
      <c r="BK269" s="165">
        <f>ROUND(I269*H269,2)</f>
        <v>0</v>
      </c>
      <c r="BL269" s="18" t="s">
        <v>138</v>
      </c>
      <c r="BM269" s="164" t="s">
        <v>471</v>
      </c>
    </row>
    <row r="270" spans="1:65" s="14" customFormat="1" x14ac:dyDescent="0.2">
      <c r="B270" s="174"/>
      <c r="D270" s="167" t="s">
        <v>141</v>
      </c>
      <c r="E270" s="175" t="s">
        <v>1</v>
      </c>
      <c r="F270" s="176" t="s">
        <v>472</v>
      </c>
      <c r="H270" s="177">
        <v>33.5</v>
      </c>
      <c r="I270" s="178"/>
      <c r="L270" s="174"/>
      <c r="M270" s="179"/>
      <c r="N270" s="180"/>
      <c r="O270" s="180"/>
      <c r="P270" s="180"/>
      <c r="Q270" s="180"/>
      <c r="R270" s="180"/>
      <c r="S270" s="180"/>
      <c r="T270" s="181"/>
      <c r="AT270" s="175" t="s">
        <v>141</v>
      </c>
      <c r="AU270" s="175" t="s">
        <v>139</v>
      </c>
      <c r="AV270" s="14" t="s">
        <v>139</v>
      </c>
      <c r="AW270" s="14" t="s">
        <v>32</v>
      </c>
      <c r="AX270" s="14" t="s">
        <v>77</v>
      </c>
      <c r="AY270" s="175" t="s">
        <v>132</v>
      </c>
    </row>
    <row r="271" spans="1:65" s="14" customFormat="1" x14ac:dyDescent="0.2">
      <c r="B271" s="174"/>
      <c r="D271" s="167" t="s">
        <v>141</v>
      </c>
      <c r="E271" s="175" t="s">
        <v>1</v>
      </c>
      <c r="F271" s="176" t="s">
        <v>473</v>
      </c>
      <c r="H271" s="177">
        <v>5.0199999999999996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141</v>
      </c>
      <c r="AU271" s="175" t="s">
        <v>139</v>
      </c>
      <c r="AV271" s="14" t="s">
        <v>139</v>
      </c>
      <c r="AW271" s="14" t="s">
        <v>32</v>
      </c>
      <c r="AX271" s="14" t="s">
        <v>77</v>
      </c>
      <c r="AY271" s="175" t="s">
        <v>132</v>
      </c>
    </row>
    <row r="272" spans="1:65" s="15" customFormat="1" x14ac:dyDescent="0.2">
      <c r="B272" s="182"/>
      <c r="D272" s="167" t="s">
        <v>141</v>
      </c>
      <c r="E272" s="183" t="s">
        <v>1</v>
      </c>
      <c r="F272" s="184" t="s">
        <v>172</v>
      </c>
      <c r="H272" s="185">
        <v>38.519999999999996</v>
      </c>
      <c r="I272" s="186"/>
      <c r="L272" s="182"/>
      <c r="M272" s="187"/>
      <c r="N272" s="188"/>
      <c r="O272" s="188"/>
      <c r="P272" s="188"/>
      <c r="Q272" s="188"/>
      <c r="R272" s="188"/>
      <c r="S272" s="188"/>
      <c r="T272" s="189"/>
      <c r="AT272" s="183" t="s">
        <v>141</v>
      </c>
      <c r="AU272" s="183" t="s">
        <v>139</v>
      </c>
      <c r="AV272" s="15" t="s">
        <v>138</v>
      </c>
      <c r="AW272" s="15" t="s">
        <v>32</v>
      </c>
      <c r="AX272" s="15" t="s">
        <v>85</v>
      </c>
      <c r="AY272" s="183" t="s">
        <v>132</v>
      </c>
    </row>
    <row r="273" spans="1:65" s="2" customFormat="1" ht="33" customHeight="1" x14ac:dyDescent="0.2">
      <c r="A273" s="33"/>
      <c r="B273" s="151"/>
      <c r="C273" s="152" t="s">
        <v>474</v>
      </c>
      <c r="D273" s="152" t="s">
        <v>134</v>
      </c>
      <c r="E273" s="153" t="s">
        <v>475</v>
      </c>
      <c r="F273" s="154" t="s">
        <v>476</v>
      </c>
      <c r="G273" s="155" t="s">
        <v>193</v>
      </c>
      <c r="H273" s="156">
        <v>33.5</v>
      </c>
      <c r="I273" s="157"/>
      <c r="J273" s="158">
        <f>ROUND(I273*H273,2)</f>
        <v>0</v>
      </c>
      <c r="K273" s="159"/>
      <c r="L273" s="34"/>
      <c r="M273" s="160" t="s">
        <v>1</v>
      </c>
      <c r="N273" s="161" t="s">
        <v>43</v>
      </c>
      <c r="O273" s="62"/>
      <c r="P273" s="162">
        <f>O273*H273</f>
        <v>0</v>
      </c>
      <c r="Q273" s="162">
        <v>8.4000000000000005E-2</v>
      </c>
      <c r="R273" s="162">
        <f>Q273*H273</f>
        <v>2.8140000000000001</v>
      </c>
      <c r="S273" s="162">
        <v>0</v>
      </c>
      <c r="T273" s="163">
        <f>S273*H273</f>
        <v>0</v>
      </c>
      <c r="U273" s="33"/>
      <c r="V273" s="33"/>
      <c r="W273" s="33"/>
      <c r="X273" s="33"/>
      <c r="Y273" s="33"/>
      <c r="Z273" s="33"/>
      <c r="AA273" s="33"/>
      <c r="AB273" s="33"/>
      <c r="AC273" s="33"/>
      <c r="AD273" s="33"/>
      <c r="AE273" s="33"/>
      <c r="AR273" s="164" t="s">
        <v>138</v>
      </c>
      <c r="AT273" s="164" t="s">
        <v>134</v>
      </c>
      <c r="AU273" s="164" t="s">
        <v>139</v>
      </c>
      <c r="AY273" s="18" t="s">
        <v>132</v>
      </c>
      <c r="BE273" s="165">
        <f>IF(N273="základná",J273,0)</f>
        <v>0</v>
      </c>
      <c r="BF273" s="165">
        <f>IF(N273="znížená",J273,0)</f>
        <v>0</v>
      </c>
      <c r="BG273" s="165">
        <f>IF(N273="zákl. prenesená",J273,0)</f>
        <v>0</v>
      </c>
      <c r="BH273" s="165">
        <f>IF(N273="zníž. prenesená",J273,0)</f>
        <v>0</v>
      </c>
      <c r="BI273" s="165">
        <f>IF(N273="nulová",J273,0)</f>
        <v>0</v>
      </c>
      <c r="BJ273" s="18" t="s">
        <v>139</v>
      </c>
      <c r="BK273" s="165">
        <f>ROUND(I273*H273,2)</f>
        <v>0</v>
      </c>
      <c r="BL273" s="18" t="s">
        <v>138</v>
      </c>
      <c r="BM273" s="164" t="s">
        <v>477</v>
      </c>
    </row>
    <row r="274" spans="1:65" s="14" customFormat="1" x14ac:dyDescent="0.2">
      <c r="B274" s="174"/>
      <c r="D274" s="167" t="s">
        <v>141</v>
      </c>
      <c r="E274" s="175" t="s">
        <v>1</v>
      </c>
      <c r="F274" s="176" t="s">
        <v>472</v>
      </c>
      <c r="H274" s="177">
        <v>33.5</v>
      </c>
      <c r="I274" s="178"/>
      <c r="L274" s="174"/>
      <c r="M274" s="179"/>
      <c r="N274" s="180"/>
      <c r="O274" s="180"/>
      <c r="P274" s="180"/>
      <c r="Q274" s="180"/>
      <c r="R274" s="180"/>
      <c r="S274" s="180"/>
      <c r="T274" s="181"/>
      <c r="AT274" s="175" t="s">
        <v>141</v>
      </c>
      <c r="AU274" s="175" t="s">
        <v>139</v>
      </c>
      <c r="AV274" s="14" t="s">
        <v>139</v>
      </c>
      <c r="AW274" s="14" t="s">
        <v>32</v>
      </c>
      <c r="AX274" s="14" t="s">
        <v>85</v>
      </c>
      <c r="AY274" s="175" t="s">
        <v>132</v>
      </c>
    </row>
    <row r="275" spans="1:65" s="2" customFormat="1" ht="24.2" customHeight="1" x14ac:dyDescent="0.2">
      <c r="A275" s="33"/>
      <c r="B275" s="151"/>
      <c r="C275" s="201" t="s">
        <v>478</v>
      </c>
      <c r="D275" s="201" t="s">
        <v>383</v>
      </c>
      <c r="E275" s="202" t="s">
        <v>479</v>
      </c>
      <c r="F275" s="203" t="s">
        <v>480</v>
      </c>
      <c r="G275" s="204" t="s">
        <v>193</v>
      </c>
      <c r="H275" s="205">
        <v>33.835000000000001</v>
      </c>
      <c r="I275" s="206"/>
      <c r="J275" s="207">
        <f>ROUND(I275*H275,2)</f>
        <v>0</v>
      </c>
      <c r="K275" s="208"/>
      <c r="L275" s="209"/>
      <c r="M275" s="210" t="s">
        <v>1</v>
      </c>
      <c r="N275" s="211" t="s">
        <v>43</v>
      </c>
      <c r="O275" s="62"/>
      <c r="P275" s="162">
        <f>O275*H275</f>
        <v>0</v>
      </c>
      <c r="Q275" s="162">
        <v>9.6000000000000002E-2</v>
      </c>
      <c r="R275" s="162">
        <f>Q275*H275</f>
        <v>3.2481599999999999</v>
      </c>
      <c r="S275" s="162">
        <v>0</v>
      </c>
      <c r="T275" s="163">
        <f>S275*H275</f>
        <v>0</v>
      </c>
      <c r="U275" s="33"/>
      <c r="V275" s="33"/>
      <c r="W275" s="33"/>
      <c r="X275" s="33"/>
      <c r="Y275" s="33"/>
      <c r="Z275" s="33"/>
      <c r="AA275" s="33"/>
      <c r="AB275" s="33"/>
      <c r="AC275" s="33"/>
      <c r="AD275" s="33"/>
      <c r="AE275" s="33"/>
      <c r="AR275" s="164" t="s">
        <v>181</v>
      </c>
      <c r="AT275" s="164" t="s">
        <v>383</v>
      </c>
      <c r="AU275" s="164" t="s">
        <v>139</v>
      </c>
      <c r="AY275" s="18" t="s">
        <v>132</v>
      </c>
      <c r="BE275" s="165">
        <f>IF(N275="základná",J275,0)</f>
        <v>0</v>
      </c>
      <c r="BF275" s="165">
        <f>IF(N275="znížená",J275,0)</f>
        <v>0</v>
      </c>
      <c r="BG275" s="165">
        <f>IF(N275="zákl. prenesená",J275,0)</f>
        <v>0</v>
      </c>
      <c r="BH275" s="165">
        <f>IF(N275="zníž. prenesená",J275,0)</f>
        <v>0</v>
      </c>
      <c r="BI275" s="165">
        <f>IF(N275="nulová",J275,0)</f>
        <v>0</v>
      </c>
      <c r="BJ275" s="18" t="s">
        <v>139</v>
      </c>
      <c r="BK275" s="165">
        <f>ROUND(I275*H275,2)</f>
        <v>0</v>
      </c>
      <c r="BL275" s="18" t="s">
        <v>138</v>
      </c>
      <c r="BM275" s="164" t="s">
        <v>481</v>
      </c>
    </row>
    <row r="276" spans="1:65" s="14" customFormat="1" x14ac:dyDescent="0.2">
      <c r="B276" s="174"/>
      <c r="D276" s="167" t="s">
        <v>141</v>
      </c>
      <c r="F276" s="176" t="s">
        <v>482</v>
      </c>
      <c r="H276" s="177">
        <v>33.835000000000001</v>
      </c>
      <c r="I276" s="178"/>
      <c r="L276" s="174"/>
      <c r="M276" s="179"/>
      <c r="N276" s="180"/>
      <c r="O276" s="180"/>
      <c r="P276" s="180"/>
      <c r="Q276" s="180"/>
      <c r="R276" s="180"/>
      <c r="S276" s="180"/>
      <c r="T276" s="181"/>
      <c r="AT276" s="175" t="s">
        <v>141</v>
      </c>
      <c r="AU276" s="175" t="s">
        <v>139</v>
      </c>
      <c r="AV276" s="14" t="s">
        <v>139</v>
      </c>
      <c r="AW276" s="14" t="s">
        <v>3</v>
      </c>
      <c r="AX276" s="14" t="s">
        <v>85</v>
      </c>
      <c r="AY276" s="175" t="s">
        <v>132</v>
      </c>
    </row>
    <row r="277" spans="1:65" s="2" customFormat="1" ht="37.9" customHeight="1" x14ac:dyDescent="0.2">
      <c r="A277" s="33"/>
      <c r="B277" s="151"/>
      <c r="C277" s="152" t="s">
        <v>483</v>
      </c>
      <c r="D277" s="152" t="s">
        <v>134</v>
      </c>
      <c r="E277" s="153" t="s">
        <v>484</v>
      </c>
      <c r="F277" s="154" t="s">
        <v>485</v>
      </c>
      <c r="G277" s="155" t="s">
        <v>193</v>
      </c>
      <c r="H277" s="156">
        <v>5</v>
      </c>
      <c r="I277" s="157"/>
      <c r="J277" s="158">
        <f>ROUND(I277*H277,2)</f>
        <v>0</v>
      </c>
      <c r="K277" s="159"/>
      <c r="L277" s="34"/>
      <c r="M277" s="160" t="s">
        <v>1</v>
      </c>
      <c r="N277" s="161" t="s">
        <v>43</v>
      </c>
      <c r="O277" s="62"/>
      <c r="P277" s="162">
        <f>O277*H277</f>
        <v>0</v>
      </c>
      <c r="Q277" s="162">
        <v>9.2499999999999999E-2</v>
      </c>
      <c r="R277" s="162">
        <f>Q277*H277</f>
        <v>0.46250000000000002</v>
      </c>
      <c r="S277" s="162">
        <v>0</v>
      </c>
      <c r="T277" s="163">
        <f>S277*H277</f>
        <v>0</v>
      </c>
      <c r="U277" s="33"/>
      <c r="V277" s="33"/>
      <c r="W277" s="33"/>
      <c r="X277" s="33"/>
      <c r="Y277" s="33"/>
      <c r="Z277" s="33"/>
      <c r="AA277" s="33"/>
      <c r="AB277" s="33"/>
      <c r="AC277" s="33"/>
      <c r="AD277" s="33"/>
      <c r="AE277" s="33"/>
      <c r="AR277" s="164" t="s">
        <v>138</v>
      </c>
      <c r="AT277" s="164" t="s">
        <v>134</v>
      </c>
      <c r="AU277" s="164" t="s">
        <v>139</v>
      </c>
      <c r="AY277" s="18" t="s">
        <v>132</v>
      </c>
      <c r="BE277" s="165">
        <f>IF(N277="základná",J277,0)</f>
        <v>0</v>
      </c>
      <c r="BF277" s="165">
        <f>IF(N277="znížená",J277,0)</f>
        <v>0</v>
      </c>
      <c r="BG277" s="165">
        <f>IF(N277="zákl. prenesená",J277,0)</f>
        <v>0</v>
      </c>
      <c r="BH277" s="165">
        <f>IF(N277="zníž. prenesená",J277,0)</f>
        <v>0</v>
      </c>
      <c r="BI277" s="165">
        <f>IF(N277="nulová",J277,0)</f>
        <v>0</v>
      </c>
      <c r="BJ277" s="18" t="s">
        <v>139</v>
      </c>
      <c r="BK277" s="165">
        <f>ROUND(I277*H277,2)</f>
        <v>0</v>
      </c>
      <c r="BL277" s="18" t="s">
        <v>138</v>
      </c>
      <c r="BM277" s="164" t="s">
        <v>486</v>
      </c>
    </row>
    <row r="278" spans="1:65" s="14" customFormat="1" x14ac:dyDescent="0.2">
      <c r="B278" s="174"/>
      <c r="D278" s="167" t="s">
        <v>141</v>
      </c>
      <c r="E278" s="175" t="s">
        <v>1</v>
      </c>
      <c r="F278" s="176" t="s">
        <v>487</v>
      </c>
      <c r="H278" s="177">
        <v>5</v>
      </c>
      <c r="I278" s="178"/>
      <c r="L278" s="174"/>
      <c r="M278" s="179"/>
      <c r="N278" s="180"/>
      <c r="O278" s="180"/>
      <c r="P278" s="180"/>
      <c r="Q278" s="180"/>
      <c r="R278" s="180"/>
      <c r="S278" s="180"/>
      <c r="T278" s="181"/>
      <c r="AT278" s="175" t="s">
        <v>141</v>
      </c>
      <c r="AU278" s="175" t="s">
        <v>139</v>
      </c>
      <c r="AV278" s="14" t="s">
        <v>139</v>
      </c>
      <c r="AW278" s="14" t="s">
        <v>32</v>
      </c>
      <c r="AX278" s="14" t="s">
        <v>85</v>
      </c>
      <c r="AY278" s="175" t="s">
        <v>132</v>
      </c>
    </row>
    <row r="279" spans="1:65" s="2" customFormat="1" ht="16.5" customHeight="1" x14ac:dyDescent="0.2">
      <c r="A279" s="33"/>
      <c r="B279" s="151"/>
      <c r="C279" s="201" t="s">
        <v>488</v>
      </c>
      <c r="D279" s="201" t="s">
        <v>383</v>
      </c>
      <c r="E279" s="202" t="s">
        <v>489</v>
      </c>
      <c r="F279" s="203" t="s">
        <v>490</v>
      </c>
      <c r="G279" s="204" t="s">
        <v>193</v>
      </c>
      <c r="H279" s="205">
        <v>5.0999999999999996</v>
      </c>
      <c r="I279" s="206"/>
      <c r="J279" s="207">
        <f>ROUND(I279*H279,2)</f>
        <v>0</v>
      </c>
      <c r="K279" s="208"/>
      <c r="L279" s="209"/>
      <c r="M279" s="210" t="s">
        <v>1</v>
      </c>
      <c r="N279" s="211" t="s">
        <v>43</v>
      </c>
      <c r="O279" s="62"/>
      <c r="P279" s="162">
        <f>O279*H279</f>
        <v>0</v>
      </c>
      <c r="Q279" s="162">
        <v>0.13</v>
      </c>
      <c r="R279" s="162">
        <f>Q279*H279</f>
        <v>0.66299999999999992</v>
      </c>
      <c r="S279" s="162">
        <v>0</v>
      </c>
      <c r="T279" s="163">
        <f>S279*H279</f>
        <v>0</v>
      </c>
      <c r="U279" s="33"/>
      <c r="V279" s="33"/>
      <c r="W279" s="33"/>
      <c r="X279" s="33"/>
      <c r="Y279" s="33"/>
      <c r="Z279" s="33"/>
      <c r="AA279" s="33"/>
      <c r="AB279" s="33"/>
      <c r="AC279" s="33"/>
      <c r="AD279" s="33"/>
      <c r="AE279" s="33"/>
      <c r="AR279" s="164" t="s">
        <v>181</v>
      </c>
      <c r="AT279" s="164" t="s">
        <v>383</v>
      </c>
      <c r="AU279" s="164" t="s">
        <v>139</v>
      </c>
      <c r="AY279" s="18" t="s">
        <v>132</v>
      </c>
      <c r="BE279" s="165">
        <f>IF(N279="základná",J279,0)</f>
        <v>0</v>
      </c>
      <c r="BF279" s="165">
        <f>IF(N279="znížená",J279,0)</f>
        <v>0</v>
      </c>
      <c r="BG279" s="165">
        <f>IF(N279="zákl. prenesená",J279,0)</f>
        <v>0</v>
      </c>
      <c r="BH279" s="165">
        <f>IF(N279="zníž. prenesená",J279,0)</f>
        <v>0</v>
      </c>
      <c r="BI279" s="165">
        <f>IF(N279="nulová",J279,0)</f>
        <v>0</v>
      </c>
      <c r="BJ279" s="18" t="s">
        <v>139</v>
      </c>
      <c r="BK279" s="165">
        <f>ROUND(I279*H279,2)</f>
        <v>0</v>
      </c>
      <c r="BL279" s="18" t="s">
        <v>138</v>
      </c>
      <c r="BM279" s="164" t="s">
        <v>491</v>
      </c>
    </row>
    <row r="280" spans="1:65" s="14" customFormat="1" x14ac:dyDescent="0.2">
      <c r="B280" s="174"/>
      <c r="D280" s="167" t="s">
        <v>141</v>
      </c>
      <c r="F280" s="176" t="s">
        <v>492</v>
      </c>
      <c r="H280" s="177">
        <v>5.0999999999999996</v>
      </c>
      <c r="I280" s="178"/>
      <c r="L280" s="174"/>
      <c r="M280" s="179"/>
      <c r="N280" s="180"/>
      <c r="O280" s="180"/>
      <c r="P280" s="180"/>
      <c r="Q280" s="180"/>
      <c r="R280" s="180"/>
      <c r="S280" s="180"/>
      <c r="T280" s="181"/>
      <c r="AT280" s="175" t="s">
        <v>141</v>
      </c>
      <c r="AU280" s="175" t="s">
        <v>139</v>
      </c>
      <c r="AV280" s="14" t="s">
        <v>139</v>
      </c>
      <c r="AW280" s="14" t="s">
        <v>3</v>
      </c>
      <c r="AX280" s="14" t="s">
        <v>85</v>
      </c>
      <c r="AY280" s="175" t="s">
        <v>132</v>
      </c>
    </row>
    <row r="281" spans="1:65" s="12" customFormat="1" ht="22.9" customHeight="1" x14ac:dyDescent="0.2">
      <c r="B281" s="138"/>
      <c r="D281" s="139" t="s">
        <v>76</v>
      </c>
      <c r="E281" s="149" t="s">
        <v>163</v>
      </c>
      <c r="F281" s="149" t="s">
        <v>493</v>
      </c>
      <c r="I281" s="141"/>
      <c r="J281" s="150">
        <f>BK281</f>
        <v>0</v>
      </c>
      <c r="L281" s="138"/>
      <c r="M281" s="143"/>
      <c r="N281" s="144"/>
      <c r="O281" s="144"/>
      <c r="P281" s="145">
        <f>SUM(P282:P343)</f>
        <v>0</v>
      </c>
      <c r="Q281" s="144"/>
      <c r="R281" s="145">
        <f>SUM(R282:R343)</f>
        <v>5.9269649099999997</v>
      </c>
      <c r="S281" s="144"/>
      <c r="T281" s="146">
        <f>SUM(T282:T343)</f>
        <v>0</v>
      </c>
      <c r="AR281" s="139" t="s">
        <v>85</v>
      </c>
      <c r="AT281" s="147" t="s">
        <v>76</v>
      </c>
      <c r="AU281" s="147" t="s">
        <v>85</v>
      </c>
      <c r="AY281" s="139" t="s">
        <v>132</v>
      </c>
      <c r="BK281" s="148">
        <f>SUM(BK282:BK343)</f>
        <v>0</v>
      </c>
    </row>
    <row r="282" spans="1:65" s="2" customFormat="1" ht="24.2" customHeight="1" x14ac:dyDescent="0.2">
      <c r="A282" s="33"/>
      <c r="B282" s="151"/>
      <c r="C282" s="152" t="s">
        <v>494</v>
      </c>
      <c r="D282" s="152" t="s">
        <v>134</v>
      </c>
      <c r="E282" s="153" t="s">
        <v>495</v>
      </c>
      <c r="F282" s="154" t="s">
        <v>496</v>
      </c>
      <c r="G282" s="155" t="s">
        <v>193</v>
      </c>
      <c r="H282" s="156">
        <v>4</v>
      </c>
      <c r="I282" s="157"/>
      <c r="J282" s="158">
        <f>ROUND(I282*H282,2)</f>
        <v>0</v>
      </c>
      <c r="K282" s="159"/>
      <c r="L282" s="34"/>
      <c r="M282" s="160" t="s">
        <v>1</v>
      </c>
      <c r="N282" s="161" t="s">
        <v>43</v>
      </c>
      <c r="O282" s="62"/>
      <c r="P282" s="162">
        <f>O282*H282</f>
        <v>0</v>
      </c>
      <c r="Q282" s="162">
        <v>1.575E-2</v>
      </c>
      <c r="R282" s="162">
        <f>Q282*H282</f>
        <v>6.3E-2</v>
      </c>
      <c r="S282" s="162">
        <v>0</v>
      </c>
      <c r="T282" s="163">
        <f>S282*H282</f>
        <v>0</v>
      </c>
      <c r="U282" s="33"/>
      <c r="V282" s="33"/>
      <c r="W282" s="33"/>
      <c r="X282" s="33"/>
      <c r="Y282" s="33"/>
      <c r="Z282" s="33"/>
      <c r="AA282" s="33"/>
      <c r="AB282" s="33"/>
      <c r="AC282" s="33"/>
      <c r="AD282" s="33"/>
      <c r="AE282" s="33"/>
      <c r="AR282" s="164" t="s">
        <v>138</v>
      </c>
      <c r="AT282" s="164" t="s">
        <v>134</v>
      </c>
      <c r="AU282" s="164" t="s">
        <v>139</v>
      </c>
      <c r="AY282" s="18" t="s">
        <v>132</v>
      </c>
      <c r="BE282" s="165">
        <f>IF(N282="základná",J282,0)</f>
        <v>0</v>
      </c>
      <c r="BF282" s="165">
        <f>IF(N282="znížená",J282,0)</f>
        <v>0</v>
      </c>
      <c r="BG282" s="165">
        <f>IF(N282="zákl. prenesená",J282,0)</f>
        <v>0</v>
      </c>
      <c r="BH282" s="165">
        <f>IF(N282="zníž. prenesená",J282,0)</f>
        <v>0</v>
      </c>
      <c r="BI282" s="165">
        <f>IF(N282="nulová",J282,0)</f>
        <v>0</v>
      </c>
      <c r="BJ282" s="18" t="s">
        <v>139</v>
      </c>
      <c r="BK282" s="165">
        <f>ROUND(I282*H282,2)</f>
        <v>0</v>
      </c>
      <c r="BL282" s="18" t="s">
        <v>138</v>
      </c>
      <c r="BM282" s="164" t="s">
        <v>497</v>
      </c>
    </row>
    <row r="283" spans="1:65" s="14" customFormat="1" x14ac:dyDescent="0.2">
      <c r="B283" s="174"/>
      <c r="D283" s="167" t="s">
        <v>141</v>
      </c>
      <c r="E283" s="175" t="s">
        <v>1</v>
      </c>
      <c r="F283" s="176" t="s">
        <v>498</v>
      </c>
      <c r="H283" s="177">
        <v>2.5499999999999998</v>
      </c>
      <c r="I283" s="178"/>
      <c r="L283" s="174"/>
      <c r="M283" s="179"/>
      <c r="N283" s="180"/>
      <c r="O283" s="180"/>
      <c r="P283" s="180"/>
      <c r="Q283" s="180"/>
      <c r="R283" s="180"/>
      <c r="S283" s="180"/>
      <c r="T283" s="181"/>
      <c r="AT283" s="175" t="s">
        <v>141</v>
      </c>
      <c r="AU283" s="175" t="s">
        <v>139</v>
      </c>
      <c r="AV283" s="14" t="s">
        <v>139</v>
      </c>
      <c r="AW283" s="14" t="s">
        <v>32</v>
      </c>
      <c r="AX283" s="14" t="s">
        <v>77</v>
      </c>
      <c r="AY283" s="175" t="s">
        <v>132</v>
      </c>
    </row>
    <row r="284" spans="1:65" s="14" customFormat="1" x14ac:dyDescent="0.2">
      <c r="B284" s="174"/>
      <c r="D284" s="167" t="s">
        <v>141</v>
      </c>
      <c r="E284" s="175" t="s">
        <v>1</v>
      </c>
      <c r="F284" s="176" t="s">
        <v>499</v>
      </c>
      <c r="H284" s="177">
        <v>1.26</v>
      </c>
      <c r="I284" s="178"/>
      <c r="L284" s="174"/>
      <c r="M284" s="179"/>
      <c r="N284" s="180"/>
      <c r="O284" s="180"/>
      <c r="P284" s="180"/>
      <c r="Q284" s="180"/>
      <c r="R284" s="180"/>
      <c r="S284" s="180"/>
      <c r="T284" s="181"/>
      <c r="AT284" s="175" t="s">
        <v>141</v>
      </c>
      <c r="AU284" s="175" t="s">
        <v>139</v>
      </c>
      <c r="AV284" s="14" t="s">
        <v>139</v>
      </c>
      <c r="AW284" s="14" t="s">
        <v>32</v>
      </c>
      <c r="AX284" s="14" t="s">
        <v>77</v>
      </c>
      <c r="AY284" s="175" t="s">
        <v>132</v>
      </c>
    </row>
    <row r="285" spans="1:65" s="16" customFormat="1" x14ac:dyDescent="0.2">
      <c r="B285" s="193"/>
      <c r="D285" s="167" t="s">
        <v>141</v>
      </c>
      <c r="E285" s="194" t="s">
        <v>1</v>
      </c>
      <c r="F285" s="195" t="s">
        <v>307</v>
      </c>
      <c r="H285" s="196">
        <v>3.81</v>
      </c>
      <c r="I285" s="197"/>
      <c r="L285" s="193"/>
      <c r="M285" s="198"/>
      <c r="N285" s="199"/>
      <c r="O285" s="199"/>
      <c r="P285" s="199"/>
      <c r="Q285" s="199"/>
      <c r="R285" s="199"/>
      <c r="S285" s="199"/>
      <c r="T285" s="200"/>
      <c r="AT285" s="194" t="s">
        <v>141</v>
      </c>
      <c r="AU285" s="194" t="s">
        <v>139</v>
      </c>
      <c r="AV285" s="16" t="s">
        <v>147</v>
      </c>
      <c r="AW285" s="16" t="s">
        <v>32</v>
      </c>
      <c r="AX285" s="16" t="s">
        <v>77</v>
      </c>
      <c r="AY285" s="194" t="s">
        <v>132</v>
      </c>
    </row>
    <row r="286" spans="1:65" s="14" customFormat="1" x14ac:dyDescent="0.2">
      <c r="B286" s="174"/>
      <c r="D286" s="167" t="s">
        <v>141</v>
      </c>
      <c r="E286" s="175" t="s">
        <v>1</v>
      </c>
      <c r="F286" s="176" t="s">
        <v>500</v>
      </c>
      <c r="H286" s="177">
        <v>4</v>
      </c>
      <c r="I286" s="178"/>
      <c r="L286" s="174"/>
      <c r="M286" s="179"/>
      <c r="N286" s="180"/>
      <c r="O286" s="180"/>
      <c r="P286" s="180"/>
      <c r="Q286" s="180"/>
      <c r="R286" s="180"/>
      <c r="S286" s="180"/>
      <c r="T286" s="181"/>
      <c r="AT286" s="175" t="s">
        <v>141</v>
      </c>
      <c r="AU286" s="175" t="s">
        <v>139</v>
      </c>
      <c r="AV286" s="14" t="s">
        <v>139</v>
      </c>
      <c r="AW286" s="14" t="s">
        <v>32</v>
      </c>
      <c r="AX286" s="14" t="s">
        <v>85</v>
      </c>
      <c r="AY286" s="175" t="s">
        <v>132</v>
      </c>
    </row>
    <row r="287" spans="1:65" s="2" customFormat="1" ht="24.2" customHeight="1" x14ac:dyDescent="0.2">
      <c r="A287" s="33"/>
      <c r="B287" s="151"/>
      <c r="C287" s="152" t="s">
        <v>501</v>
      </c>
      <c r="D287" s="152" t="s">
        <v>134</v>
      </c>
      <c r="E287" s="153" t="s">
        <v>502</v>
      </c>
      <c r="F287" s="154" t="s">
        <v>503</v>
      </c>
      <c r="G287" s="155" t="s">
        <v>193</v>
      </c>
      <c r="H287" s="156">
        <v>28</v>
      </c>
      <c r="I287" s="157"/>
      <c r="J287" s="158">
        <f>ROUND(I287*H287,2)</f>
        <v>0</v>
      </c>
      <c r="K287" s="159"/>
      <c r="L287" s="34"/>
      <c r="M287" s="160" t="s">
        <v>1</v>
      </c>
      <c r="N287" s="161" t="s">
        <v>43</v>
      </c>
      <c r="O287" s="62"/>
      <c r="P287" s="162">
        <f>O287*H287</f>
        <v>0</v>
      </c>
      <c r="Q287" s="162">
        <v>3.15E-3</v>
      </c>
      <c r="R287" s="162">
        <f>Q287*H287</f>
        <v>8.8200000000000001E-2</v>
      </c>
      <c r="S287" s="162">
        <v>0</v>
      </c>
      <c r="T287" s="163">
        <f>S287*H287</f>
        <v>0</v>
      </c>
      <c r="U287" s="33"/>
      <c r="V287" s="33"/>
      <c r="W287" s="33"/>
      <c r="X287" s="33"/>
      <c r="Y287" s="33"/>
      <c r="Z287" s="33"/>
      <c r="AA287" s="33"/>
      <c r="AB287" s="33"/>
      <c r="AC287" s="33"/>
      <c r="AD287" s="33"/>
      <c r="AE287" s="33"/>
      <c r="AR287" s="164" t="s">
        <v>138</v>
      </c>
      <c r="AT287" s="164" t="s">
        <v>134</v>
      </c>
      <c r="AU287" s="164" t="s">
        <v>139</v>
      </c>
      <c r="AY287" s="18" t="s">
        <v>132</v>
      </c>
      <c r="BE287" s="165">
        <f>IF(N287="základná",J287,0)</f>
        <v>0</v>
      </c>
      <c r="BF287" s="165">
        <f>IF(N287="znížená",J287,0)</f>
        <v>0</v>
      </c>
      <c r="BG287" s="165">
        <f>IF(N287="zákl. prenesená",J287,0)</f>
        <v>0</v>
      </c>
      <c r="BH287" s="165">
        <f>IF(N287="zníž. prenesená",J287,0)</f>
        <v>0</v>
      </c>
      <c r="BI287" s="165">
        <f>IF(N287="nulová",J287,0)</f>
        <v>0</v>
      </c>
      <c r="BJ287" s="18" t="s">
        <v>139</v>
      </c>
      <c r="BK287" s="165">
        <f>ROUND(I287*H287,2)</f>
        <v>0</v>
      </c>
      <c r="BL287" s="18" t="s">
        <v>138</v>
      </c>
      <c r="BM287" s="164" t="s">
        <v>504</v>
      </c>
    </row>
    <row r="288" spans="1:65" s="13" customFormat="1" x14ac:dyDescent="0.2">
      <c r="B288" s="166"/>
      <c r="D288" s="167" t="s">
        <v>141</v>
      </c>
      <c r="E288" s="168" t="s">
        <v>1</v>
      </c>
      <c r="F288" s="169" t="s">
        <v>505</v>
      </c>
      <c r="H288" s="168" t="s">
        <v>1</v>
      </c>
      <c r="I288" s="170"/>
      <c r="L288" s="166"/>
      <c r="M288" s="171"/>
      <c r="N288" s="172"/>
      <c r="O288" s="172"/>
      <c r="P288" s="172"/>
      <c r="Q288" s="172"/>
      <c r="R288" s="172"/>
      <c r="S288" s="172"/>
      <c r="T288" s="173"/>
      <c r="AT288" s="168" t="s">
        <v>141</v>
      </c>
      <c r="AU288" s="168" t="s">
        <v>139</v>
      </c>
      <c r="AV288" s="13" t="s">
        <v>85</v>
      </c>
      <c r="AW288" s="13" t="s">
        <v>32</v>
      </c>
      <c r="AX288" s="13" t="s">
        <v>77</v>
      </c>
      <c r="AY288" s="168" t="s">
        <v>132</v>
      </c>
    </row>
    <row r="289" spans="1:65" s="14" customFormat="1" x14ac:dyDescent="0.2">
      <c r="B289" s="174"/>
      <c r="D289" s="167" t="s">
        <v>141</v>
      </c>
      <c r="E289" s="175" t="s">
        <v>1</v>
      </c>
      <c r="F289" s="176" t="s">
        <v>506</v>
      </c>
      <c r="H289" s="177">
        <v>50.689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141</v>
      </c>
      <c r="AU289" s="175" t="s">
        <v>139</v>
      </c>
      <c r="AV289" s="14" t="s">
        <v>139</v>
      </c>
      <c r="AW289" s="14" t="s">
        <v>32</v>
      </c>
      <c r="AX289" s="14" t="s">
        <v>77</v>
      </c>
      <c r="AY289" s="175" t="s">
        <v>132</v>
      </c>
    </row>
    <row r="290" spans="1:65" s="14" customFormat="1" x14ac:dyDescent="0.2">
      <c r="B290" s="174"/>
      <c r="D290" s="167" t="s">
        <v>141</v>
      </c>
      <c r="E290" s="175" t="s">
        <v>1</v>
      </c>
      <c r="F290" s="176" t="s">
        <v>507</v>
      </c>
      <c r="H290" s="177">
        <v>-3</v>
      </c>
      <c r="I290" s="178"/>
      <c r="L290" s="174"/>
      <c r="M290" s="179"/>
      <c r="N290" s="180"/>
      <c r="O290" s="180"/>
      <c r="P290" s="180"/>
      <c r="Q290" s="180"/>
      <c r="R290" s="180"/>
      <c r="S290" s="180"/>
      <c r="T290" s="181"/>
      <c r="AT290" s="175" t="s">
        <v>141</v>
      </c>
      <c r="AU290" s="175" t="s">
        <v>139</v>
      </c>
      <c r="AV290" s="14" t="s">
        <v>139</v>
      </c>
      <c r="AW290" s="14" t="s">
        <v>32</v>
      </c>
      <c r="AX290" s="14" t="s">
        <v>77</v>
      </c>
      <c r="AY290" s="175" t="s">
        <v>132</v>
      </c>
    </row>
    <row r="291" spans="1:65" s="14" customFormat="1" x14ac:dyDescent="0.2">
      <c r="B291" s="174"/>
      <c r="D291" s="167" t="s">
        <v>141</v>
      </c>
      <c r="E291" s="175" t="s">
        <v>1</v>
      </c>
      <c r="F291" s="176" t="s">
        <v>508</v>
      </c>
      <c r="H291" s="177">
        <v>-15.75</v>
      </c>
      <c r="I291" s="178"/>
      <c r="L291" s="174"/>
      <c r="M291" s="179"/>
      <c r="N291" s="180"/>
      <c r="O291" s="180"/>
      <c r="P291" s="180"/>
      <c r="Q291" s="180"/>
      <c r="R291" s="180"/>
      <c r="S291" s="180"/>
      <c r="T291" s="181"/>
      <c r="AT291" s="175" t="s">
        <v>141</v>
      </c>
      <c r="AU291" s="175" t="s">
        <v>139</v>
      </c>
      <c r="AV291" s="14" t="s">
        <v>139</v>
      </c>
      <c r="AW291" s="14" t="s">
        <v>32</v>
      </c>
      <c r="AX291" s="14" t="s">
        <v>77</v>
      </c>
      <c r="AY291" s="175" t="s">
        <v>132</v>
      </c>
    </row>
    <row r="292" spans="1:65" s="14" customFormat="1" x14ac:dyDescent="0.2">
      <c r="B292" s="174"/>
      <c r="D292" s="167" t="s">
        <v>141</v>
      </c>
      <c r="E292" s="175" t="s">
        <v>1</v>
      </c>
      <c r="F292" s="176" t="s">
        <v>509</v>
      </c>
      <c r="H292" s="177">
        <v>-4</v>
      </c>
      <c r="I292" s="178"/>
      <c r="L292" s="174"/>
      <c r="M292" s="179"/>
      <c r="N292" s="180"/>
      <c r="O292" s="180"/>
      <c r="P292" s="180"/>
      <c r="Q292" s="180"/>
      <c r="R292" s="180"/>
      <c r="S292" s="180"/>
      <c r="T292" s="181"/>
      <c r="AT292" s="175" t="s">
        <v>141</v>
      </c>
      <c r="AU292" s="175" t="s">
        <v>139</v>
      </c>
      <c r="AV292" s="14" t="s">
        <v>139</v>
      </c>
      <c r="AW292" s="14" t="s">
        <v>32</v>
      </c>
      <c r="AX292" s="14" t="s">
        <v>77</v>
      </c>
      <c r="AY292" s="175" t="s">
        <v>132</v>
      </c>
    </row>
    <row r="293" spans="1:65" s="16" customFormat="1" x14ac:dyDescent="0.2">
      <c r="B293" s="193"/>
      <c r="D293" s="167" t="s">
        <v>141</v>
      </c>
      <c r="E293" s="194" t="s">
        <v>1</v>
      </c>
      <c r="F293" s="195" t="s">
        <v>307</v>
      </c>
      <c r="H293" s="196">
        <v>27.939</v>
      </c>
      <c r="I293" s="197"/>
      <c r="L293" s="193"/>
      <c r="M293" s="198"/>
      <c r="N293" s="199"/>
      <c r="O293" s="199"/>
      <c r="P293" s="199"/>
      <c r="Q293" s="199"/>
      <c r="R293" s="199"/>
      <c r="S293" s="199"/>
      <c r="T293" s="200"/>
      <c r="AT293" s="194" t="s">
        <v>141</v>
      </c>
      <c r="AU293" s="194" t="s">
        <v>139</v>
      </c>
      <c r="AV293" s="16" t="s">
        <v>147</v>
      </c>
      <c r="AW293" s="16" t="s">
        <v>32</v>
      </c>
      <c r="AX293" s="16" t="s">
        <v>77</v>
      </c>
      <c r="AY293" s="194" t="s">
        <v>132</v>
      </c>
    </row>
    <row r="294" spans="1:65" s="14" customFormat="1" x14ac:dyDescent="0.2">
      <c r="B294" s="174"/>
      <c r="D294" s="167" t="s">
        <v>141</v>
      </c>
      <c r="E294" s="175" t="s">
        <v>1</v>
      </c>
      <c r="F294" s="176" t="s">
        <v>510</v>
      </c>
      <c r="H294" s="177">
        <v>28</v>
      </c>
      <c r="I294" s="178"/>
      <c r="L294" s="174"/>
      <c r="M294" s="179"/>
      <c r="N294" s="180"/>
      <c r="O294" s="180"/>
      <c r="P294" s="180"/>
      <c r="Q294" s="180"/>
      <c r="R294" s="180"/>
      <c r="S294" s="180"/>
      <c r="T294" s="181"/>
      <c r="AT294" s="175" t="s">
        <v>141</v>
      </c>
      <c r="AU294" s="175" t="s">
        <v>139</v>
      </c>
      <c r="AV294" s="14" t="s">
        <v>139</v>
      </c>
      <c r="AW294" s="14" t="s">
        <v>32</v>
      </c>
      <c r="AX294" s="14" t="s">
        <v>85</v>
      </c>
      <c r="AY294" s="175" t="s">
        <v>132</v>
      </c>
    </row>
    <row r="295" spans="1:65" s="2" customFormat="1" ht="24.2" customHeight="1" x14ac:dyDescent="0.2">
      <c r="A295" s="33"/>
      <c r="B295" s="151"/>
      <c r="C295" s="152" t="s">
        <v>511</v>
      </c>
      <c r="D295" s="152" t="s">
        <v>134</v>
      </c>
      <c r="E295" s="153" t="s">
        <v>512</v>
      </c>
      <c r="F295" s="154" t="s">
        <v>513</v>
      </c>
      <c r="G295" s="155" t="s">
        <v>193</v>
      </c>
      <c r="H295" s="156">
        <v>32</v>
      </c>
      <c r="I295" s="157"/>
      <c r="J295" s="158">
        <f>ROUND(I295*H295,2)</f>
        <v>0</v>
      </c>
      <c r="K295" s="159"/>
      <c r="L295" s="34"/>
      <c r="M295" s="160" t="s">
        <v>1</v>
      </c>
      <c r="N295" s="161" t="s">
        <v>43</v>
      </c>
      <c r="O295" s="62"/>
      <c r="P295" s="162">
        <f>O295*H295</f>
        <v>0</v>
      </c>
      <c r="Q295" s="162">
        <v>4.1539999999999997E-3</v>
      </c>
      <c r="R295" s="162">
        <f>Q295*H295</f>
        <v>0.13292799999999999</v>
      </c>
      <c r="S295" s="162">
        <v>0</v>
      </c>
      <c r="T295" s="163">
        <f>S295*H295</f>
        <v>0</v>
      </c>
      <c r="U295" s="33"/>
      <c r="V295" s="33"/>
      <c r="W295" s="33"/>
      <c r="X295" s="33"/>
      <c r="Y295" s="33"/>
      <c r="Z295" s="33"/>
      <c r="AA295" s="33"/>
      <c r="AB295" s="33"/>
      <c r="AC295" s="33"/>
      <c r="AD295" s="33"/>
      <c r="AE295" s="33"/>
      <c r="AR295" s="164" t="s">
        <v>138</v>
      </c>
      <c r="AT295" s="164" t="s">
        <v>134</v>
      </c>
      <c r="AU295" s="164" t="s">
        <v>139</v>
      </c>
      <c r="AY295" s="18" t="s">
        <v>132</v>
      </c>
      <c r="BE295" s="165">
        <f>IF(N295="základná",J295,0)</f>
        <v>0</v>
      </c>
      <c r="BF295" s="165">
        <f>IF(N295="znížená",J295,0)</f>
        <v>0</v>
      </c>
      <c r="BG295" s="165">
        <f>IF(N295="zákl. prenesená",J295,0)</f>
        <v>0</v>
      </c>
      <c r="BH295" s="165">
        <f>IF(N295="zníž. prenesená",J295,0)</f>
        <v>0</v>
      </c>
      <c r="BI295" s="165">
        <f>IF(N295="nulová",J295,0)</f>
        <v>0</v>
      </c>
      <c r="BJ295" s="18" t="s">
        <v>139</v>
      </c>
      <c r="BK295" s="165">
        <f>ROUND(I295*H295,2)</f>
        <v>0</v>
      </c>
      <c r="BL295" s="18" t="s">
        <v>138</v>
      </c>
      <c r="BM295" s="164" t="s">
        <v>514</v>
      </c>
    </row>
    <row r="296" spans="1:65" s="14" customFormat="1" x14ac:dyDescent="0.2">
      <c r="B296" s="174"/>
      <c r="D296" s="167" t="s">
        <v>141</v>
      </c>
      <c r="E296" s="175" t="s">
        <v>1</v>
      </c>
      <c r="F296" s="176" t="s">
        <v>506</v>
      </c>
      <c r="H296" s="177">
        <v>50.689</v>
      </c>
      <c r="I296" s="178"/>
      <c r="L296" s="174"/>
      <c r="M296" s="179"/>
      <c r="N296" s="180"/>
      <c r="O296" s="180"/>
      <c r="P296" s="180"/>
      <c r="Q296" s="180"/>
      <c r="R296" s="180"/>
      <c r="S296" s="180"/>
      <c r="T296" s="181"/>
      <c r="AT296" s="175" t="s">
        <v>141</v>
      </c>
      <c r="AU296" s="175" t="s">
        <v>139</v>
      </c>
      <c r="AV296" s="14" t="s">
        <v>139</v>
      </c>
      <c r="AW296" s="14" t="s">
        <v>32</v>
      </c>
      <c r="AX296" s="14" t="s">
        <v>77</v>
      </c>
      <c r="AY296" s="175" t="s">
        <v>132</v>
      </c>
    </row>
    <row r="297" spans="1:65" s="14" customFormat="1" x14ac:dyDescent="0.2">
      <c r="B297" s="174"/>
      <c r="D297" s="167" t="s">
        <v>141</v>
      </c>
      <c r="E297" s="175" t="s">
        <v>1</v>
      </c>
      <c r="F297" s="176" t="s">
        <v>507</v>
      </c>
      <c r="H297" s="177">
        <v>-3</v>
      </c>
      <c r="I297" s="178"/>
      <c r="L297" s="174"/>
      <c r="M297" s="179"/>
      <c r="N297" s="180"/>
      <c r="O297" s="180"/>
      <c r="P297" s="180"/>
      <c r="Q297" s="180"/>
      <c r="R297" s="180"/>
      <c r="S297" s="180"/>
      <c r="T297" s="181"/>
      <c r="AT297" s="175" t="s">
        <v>141</v>
      </c>
      <c r="AU297" s="175" t="s">
        <v>139</v>
      </c>
      <c r="AV297" s="14" t="s">
        <v>139</v>
      </c>
      <c r="AW297" s="14" t="s">
        <v>32</v>
      </c>
      <c r="AX297" s="14" t="s">
        <v>77</v>
      </c>
      <c r="AY297" s="175" t="s">
        <v>132</v>
      </c>
    </row>
    <row r="298" spans="1:65" s="14" customFormat="1" x14ac:dyDescent="0.2">
      <c r="B298" s="174"/>
      <c r="D298" s="167" t="s">
        <v>141</v>
      </c>
      <c r="E298" s="175" t="s">
        <v>1</v>
      </c>
      <c r="F298" s="176" t="s">
        <v>508</v>
      </c>
      <c r="H298" s="177">
        <v>-15.75</v>
      </c>
      <c r="I298" s="178"/>
      <c r="L298" s="174"/>
      <c r="M298" s="179"/>
      <c r="N298" s="180"/>
      <c r="O298" s="180"/>
      <c r="P298" s="180"/>
      <c r="Q298" s="180"/>
      <c r="R298" s="180"/>
      <c r="S298" s="180"/>
      <c r="T298" s="181"/>
      <c r="AT298" s="175" t="s">
        <v>141</v>
      </c>
      <c r="AU298" s="175" t="s">
        <v>139</v>
      </c>
      <c r="AV298" s="14" t="s">
        <v>139</v>
      </c>
      <c r="AW298" s="14" t="s">
        <v>32</v>
      </c>
      <c r="AX298" s="14" t="s">
        <v>77</v>
      </c>
      <c r="AY298" s="175" t="s">
        <v>132</v>
      </c>
    </row>
    <row r="299" spans="1:65" s="16" customFormat="1" x14ac:dyDescent="0.2">
      <c r="B299" s="193"/>
      <c r="D299" s="167" t="s">
        <v>141</v>
      </c>
      <c r="E299" s="194" t="s">
        <v>1</v>
      </c>
      <c r="F299" s="195" t="s">
        <v>307</v>
      </c>
      <c r="H299" s="196">
        <v>31.939</v>
      </c>
      <c r="I299" s="197"/>
      <c r="L299" s="193"/>
      <c r="M299" s="198"/>
      <c r="N299" s="199"/>
      <c r="O299" s="199"/>
      <c r="P299" s="199"/>
      <c r="Q299" s="199"/>
      <c r="R299" s="199"/>
      <c r="S299" s="199"/>
      <c r="T299" s="200"/>
      <c r="AT299" s="194" t="s">
        <v>141</v>
      </c>
      <c r="AU299" s="194" t="s">
        <v>139</v>
      </c>
      <c r="AV299" s="16" t="s">
        <v>147</v>
      </c>
      <c r="AW299" s="16" t="s">
        <v>32</v>
      </c>
      <c r="AX299" s="16" t="s">
        <v>77</v>
      </c>
      <c r="AY299" s="194" t="s">
        <v>132</v>
      </c>
    </row>
    <row r="300" spans="1:65" s="14" customFormat="1" x14ac:dyDescent="0.2">
      <c r="B300" s="174"/>
      <c r="D300" s="167" t="s">
        <v>141</v>
      </c>
      <c r="E300" s="175" t="s">
        <v>1</v>
      </c>
      <c r="F300" s="176" t="s">
        <v>515</v>
      </c>
      <c r="H300" s="177">
        <v>32</v>
      </c>
      <c r="I300" s="178"/>
      <c r="L300" s="174"/>
      <c r="M300" s="179"/>
      <c r="N300" s="180"/>
      <c r="O300" s="180"/>
      <c r="P300" s="180"/>
      <c r="Q300" s="180"/>
      <c r="R300" s="180"/>
      <c r="S300" s="180"/>
      <c r="T300" s="181"/>
      <c r="AT300" s="175" t="s">
        <v>141</v>
      </c>
      <c r="AU300" s="175" t="s">
        <v>139</v>
      </c>
      <c r="AV300" s="14" t="s">
        <v>139</v>
      </c>
      <c r="AW300" s="14" t="s">
        <v>32</v>
      </c>
      <c r="AX300" s="14" t="s">
        <v>85</v>
      </c>
      <c r="AY300" s="175" t="s">
        <v>132</v>
      </c>
    </row>
    <row r="301" spans="1:65" s="2" customFormat="1" ht="24.2" customHeight="1" x14ac:dyDescent="0.2">
      <c r="A301" s="33"/>
      <c r="B301" s="151"/>
      <c r="C301" s="152" t="s">
        <v>516</v>
      </c>
      <c r="D301" s="152" t="s">
        <v>134</v>
      </c>
      <c r="E301" s="153" t="s">
        <v>517</v>
      </c>
      <c r="F301" s="154" t="s">
        <v>518</v>
      </c>
      <c r="G301" s="155" t="s">
        <v>193</v>
      </c>
      <c r="H301" s="156">
        <v>38.9</v>
      </c>
      <c r="I301" s="157"/>
      <c r="J301" s="158">
        <f>ROUND(I301*H301,2)</f>
        <v>0</v>
      </c>
      <c r="K301" s="159"/>
      <c r="L301" s="34"/>
      <c r="M301" s="160" t="s">
        <v>1</v>
      </c>
      <c r="N301" s="161" t="s">
        <v>43</v>
      </c>
      <c r="O301" s="62"/>
      <c r="P301" s="162">
        <f>O301*H301</f>
        <v>0</v>
      </c>
      <c r="Q301" s="162">
        <v>2.3000000000000001E-4</v>
      </c>
      <c r="R301" s="162">
        <f>Q301*H301</f>
        <v>8.9470000000000001E-3</v>
      </c>
      <c r="S301" s="162">
        <v>0</v>
      </c>
      <c r="T301" s="163">
        <f>S301*H301</f>
        <v>0</v>
      </c>
      <c r="U301" s="33"/>
      <c r="V301" s="33"/>
      <c r="W301" s="33"/>
      <c r="X301" s="33"/>
      <c r="Y301" s="33"/>
      <c r="Z301" s="33"/>
      <c r="AA301" s="33"/>
      <c r="AB301" s="33"/>
      <c r="AC301" s="33"/>
      <c r="AD301" s="33"/>
      <c r="AE301" s="33"/>
      <c r="AR301" s="164" t="s">
        <v>138</v>
      </c>
      <c r="AT301" s="164" t="s">
        <v>134</v>
      </c>
      <c r="AU301" s="164" t="s">
        <v>139</v>
      </c>
      <c r="AY301" s="18" t="s">
        <v>132</v>
      </c>
      <c r="BE301" s="165">
        <f>IF(N301="základná",J301,0)</f>
        <v>0</v>
      </c>
      <c r="BF301" s="165">
        <f>IF(N301="znížená",J301,0)</f>
        <v>0</v>
      </c>
      <c r="BG301" s="165">
        <f>IF(N301="zákl. prenesená",J301,0)</f>
        <v>0</v>
      </c>
      <c r="BH301" s="165">
        <f>IF(N301="zníž. prenesená",J301,0)</f>
        <v>0</v>
      </c>
      <c r="BI301" s="165">
        <f>IF(N301="nulová",J301,0)</f>
        <v>0</v>
      </c>
      <c r="BJ301" s="18" t="s">
        <v>139</v>
      </c>
      <c r="BK301" s="165">
        <f>ROUND(I301*H301,2)</f>
        <v>0</v>
      </c>
      <c r="BL301" s="18" t="s">
        <v>138</v>
      </c>
      <c r="BM301" s="164" t="s">
        <v>519</v>
      </c>
    </row>
    <row r="302" spans="1:65" s="14" customFormat="1" x14ac:dyDescent="0.2">
      <c r="B302" s="174"/>
      <c r="D302" s="167" t="s">
        <v>141</v>
      </c>
      <c r="E302" s="175" t="s">
        <v>1</v>
      </c>
      <c r="F302" s="176" t="s">
        <v>520</v>
      </c>
      <c r="H302" s="177">
        <v>17.5</v>
      </c>
      <c r="I302" s="178"/>
      <c r="L302" s="174"/>
      <c r="M302" s="179"/>
      <c r="N302" s="180"/>
      <c r="O302" s="180"/>
      <c r="P302" s="180"/>
      <c r="Q302" s="180"/>
      <c r="R302" s="180"/>
      <c r="S302" s="180"/>
      <c r="T302" s="181"/>
      <c r="AT302" s="175" t="s">
        <v>141</v>
      </c>
      <c r="AU302" s="175" t="s">
        <v>139</v>
      </c>
      <c r="AV302" s="14" t="s">
        <v>139</v>
      </c>
      <c r="AW302" s="14" t="s">
        <v>32</v>
      </c>
      <c r="AX302" s="14" t="s">
        <v>77</v>
      </c>
      <c r="AY302" s="175" t="s">
        <v>132</v>
      </c>
    </row>
    <row r="303" spans="1:65" s="14" customFormat="1" x14ac:dyDescent="0.2">
      <c r="B303" s="174"/>
      <c r="D303" s="167" t="s">
        <v>141</v>
      </c>
      <c r="E303" s="175" t="s">
        <v>1</v>
      </c>
      <c r="F303" s="176" t="s">
        <v>521</v>
      </c>
      <c r="H303" s="177">
        <v>28</v>
      </c>
      <c r="I303" s="178"/>
      <c r="L303" s="174"/>
      <c r="M303" s="179"/>
      <c r="N303" s="180"/>
      <c r="O303" s="180"/>
      <c r="P303" s="180"/>
      <c r="Q303" s="180"/>
      <c r="R303" s="180"/>
      <c r="S303" s="180"/>
      <c r="T303" s="181"/>
      <c r="AT303" s="175" t="s">
        <v>141</v>
      </c>
      <c r="AU303" s="175" t="s">
        <v>139</v>
      </c>
      <c r="AV303" s="14" t="s">
        <v>139</v>
      </c>
      <c r="AW303" s="14" t="s">
        <v>32</v>
      </c>
      <c r="AX303" s="14" t="s">
        <v>77</v>
      </c>
      <c r="AY303" s="175" t="s">
        <v>132</v>
      </c>
    </row>
    <row r="304" spans="1:65" s="14" customFormat="1" x14ac:dyDescent="0.2">
      <c r="B304" s="174"/>
      <c r="D304" s="167" t="s">
        <v>141</v>
      </c>
      <c r="E304" s="175" t="s">
        <v>1</v>
      </c>
      <c r="F304" s="176" t="s">
        <v>522</v>
      </c>
      <c r="H304" s="177">
        <v>8.41</v>
      </c>
      <c r="I304" s="178"/>
      <c r="L304" s="174"/>
      <c r="M304" s="179"/>
      <c r="N304" s="180"/>
      <c r="O304" s="180"/>
      <c r="P304" s="180"/>
      <c r="Q304" s="180"/>
      <c r="R304" s="180"/>
      <c r="S304" s="180"/>
      <c r="T304" s="181"/>
      <c r="AT304" s="175" t="s">
        <v>141</v>
      </c>
      <c r="AU304" s="175" t="s">
        <v>139</v>
      </c>
      <c r="AV304" s="14" t="s">
        <v>139</v>
      </c>
      <c r="AW304" s="14" t="s">
        <v>32</v>
      </c>
      <c r="AX304" s="14" t="s">
        <v>77</v>
      </c>
      <c r="AY304" s="175" t="s">
        <v>132</v>
      </c>
    </row>
    <row r="305" spans="1:65" s="14" customFormat="1" x14ac:dyDescent="0.2">
      <c r="B305" s="174"/>
      <c r="D305" s="167" t="s">
        <v>141</v>
      </c>
      <c r="E305" s="175" t="s">
        <v>1</v>
      </c>
      <c r="F305" s="176" t="s">
        <v>523</v>
      </c>
      <c r="H305" s="177">
        <v>-16.899999999999999</v>
      </c>
      <c r="I305" s="178"/>
      <c r="L305" s="174"/>
      <c r="M305" s="179"/>
      <c r="N305" s="180"/>
      <c r="O305" s="180"/>
      <c r="P305" s="180"/>
      <c r="Q305" s="180"/>
      <c r="R305" s="180"/>
      <c r="S305" s="180"/>
      <c r="T305" s="181"/>
      <c r="AT305" s="175" t="s">
        <v>141</v>
      </c>
      <c r="AU305" s="175" t="s">
        <v>139</v>
      </c>
      <c r="AV305" s="14" t="s">
        <v>139</v>
      </c>
      <c r="AW305" s="14" t="s">
        <v>32</v>
      </c>
      <c r="AX305" s="14" t="s">
        <v>77</v>
      </c>
      <c r="AY305" s="175" t="s">
        <v>132</v>
      </c>
    </row>
    <row r="306" spans="1:65" s="16" customFormat="1" x14ac:dyDescent="0.2">
      <c r="B306" s="193"/>
      <c r="D306" s="167" t="s">
        <v>141</v>
      </c>
      <c r="E306" s="194" t="s">
        <v>1</v>
      </c>
      <c r="F306" s="195" t="s">
        <v>307</v>
      </c>
      <c r="H306" s="196">
        <v>37.01</v>
      </c>
      <c r="I306" s="197"/>
      <c r="L306" s="193"/>
      <c r="M306" s="198"/>
      <c r="N306" s="199"/>
      <c r="O306" s="199"/>
      <c r="P306" s="199"/>
      <c r="Q306" s="199"/>
      <c r="R306" s="199"/>
      <c r="S306" s="199"/>
      <c r="T306" s="200"/>
      <c r="AT306" s="194" t="s">
        <v>141</v>
      </c>
      <c r="AU306" s="194" t="s">
        <v>139</v>
      </c>
      <c r="AV306" s="16" t="s">
        <v>147</v>
      </c>
      <c r="AW306" s="16" t="s">
        <v>32</v>
      </c>
      <c r="AX306" s="16" t="s">
        <v>77</v>
      </c>
      <c r="AY306" s="194" t="s">
        <v>132</v>
      </c>
    </row>
    <row r="307" spans="1:65" s="14" customFormat="1" x14ac:dyDescent="0.2">
      <c r="B307" s="174"/>
      <c r="D307" s="167" t="s">
        <v>141</v>
      </c>
      <c r="E307" s="175" t="s">
        <v>1</v>
      </c>
      <c r="F307" s="176" t="s">
        <v>524</v>
      </c>
      <c r="H307" s="177">
        <v>38.860999999999997</v>
      </c>
      <c r="I307" s="178"/>
      <c r="L307" s="174"/>
      <c r="M307" s="179"/>
      <c r="N307" s="180"/>
      <c r="O307" s="180"/>
      <c r="P307" s="180"/>
      <c r="Q307" s="180"/>
      <c r="R307" s="180"/>
      <c r="S307" s="180"/>
      <c r="T307" s="181"/>
      <c r="AT307" s="175" t="s">
        <v>141</v>
      </c>
      <c r="AU307" s="175" t="s">
        <v>139</v>
      </c>
      <c r="AV307" s="14" t="s">
        <v>139</v>
      </c>
      <c r="AW307" s="14" t="s">
        <v>32</v>
      </c>
      <c r="AX307" s="14" t="s">
        <v>77</v>
      </c>
      <c r="AY307" s="175" t="s">
        <v>132</v>
      </c>
    </row>
    <row r="308" spans="1:65" s="14" customFormat="1" x14ac:dyDescent="0.2">
      <c r="B308" s="174"/>
      <c r="D308" s="167" t="s">
        <v>141</v>
      </c>
      <c r="E308" s="175" t="s">
        <v>1</v>
      </c>
      <c r="F308" s="176" t="s">
        <v>525</v>
      </c>
      <c r="H308" s="177">
        <v>38.9</v>
      </c>
      <c r="I308" s="178"/>
      <c r="L308" s="174"/>
      <c r="M308" s="179"/>
      <c r="N308" s="180"/>
      <c r="O308" s="180"/>
      <c r="P308" s="180"/>
      <c r="Q308" s="180"/>
      <c r="R308" s="180"/>
      <c r="S308" s="180"/>
      <c r="T308" s="181"/>
      <c r="AT308" s="175" t="s">
        <v>141</v>
      </c>
      <c r="AU308" s="175" t="s">
        <v>139</v>
      </c>
      <c r="AV308" s="14" t="s">
        <v>139</v>
      </c>
      <c r="AW308" s="14" t="s">
        <v>32</v>
      </c>
      <c r="AX308" s="14" t="s">
        <v>85</v>
      </c>
      <c r="AY308" s="175" t="s">
        <v>132</v>
      </c>
    </row>
    <row r="309" spans="1:65" s="2" customFormat="1" ht="24.2" customHeight="1" x14ac:dyDescent="0.2">
      <c r="A309" s="33"/>
      <c r="B309" s="151"/>
      <c r="C309" s="152" t="s">
        <v>526</v>
      </c>
      <c r="D309" s="152" t="s">
        <v>134</v>
      </c>
      <c r="E309" s="153" t="s">
        <v>527</v>
      </c>
      <c r="F309" s="154" t="s">
        <v>528</v>
      </c>
      <c r="G309" s="155" t="s">
        <v>193</v>
      </c>
      <c r="H309" s="156">
        <v>53.1</v>
      </c>
      <c r="I309" s="157"/>
      <c r="J309" s="158">
        <f>ROUND(I309*H309,2)</f>
        <v>0</v>
      </c>
      <c r="K309" s="159"/>
      <c r="L309" s="34"/>
      <c r="M309" s="160" t="s">
        <v>1</v>
      </c>
      <c r="N309" s="161" t="s">
        <v>43</v>
      </c>
      <c r="O309" s="62"/>
      <c r="P309" s="162">
        <f>O309*H309</f>
        <v>0</v>
      </c>
      <c r="Q309" s="162">
        <v>2.9199999999999999E-3</v>
      </c>
      <c r="R309" s="162">
        <f>Q309*H309</f>
        <v>0.155052</v>
      </c>
      <c r="S309" s="162">
        <v>0</v>
      </c>
      <c r="T309" s="163">
        <f>S309*H309</f>
        <v>0</v>
      </c>
      <c r="U309" s="33"/>
      <c r="V309" s="33"/>
      <c r="W309" s="33"/>
      <c r="X309" s="33"/>
      <c r="Y309" s="33"/>
      <c r="Z309" s="33"/>
      <c r="AA309" s="33"/>
      <c r="AB309" s="33"/>
      <c r="AC309" s="33"/>
      <c r="AD309" s="33"/>
      <c r="AE309" s="33"/>
      <c r="AR309" s="164" t="s">
        <v>138</v>
      </c>
      <c r="AT309" s="164" t="s">
        <v>134</v>
      </c>
      <c r="AU309" s="164" t="s">
        <v>139</v>
      </c>
      <c r="AY309" s="18" t="s">
        <v>132</v>
      </c>
      <c r="BE309" s="165">
        <f>IF(N309="základná",J309,0)</f>
        <v>0</v>
      </c>
      <c r="BF309" s="165">
        <f>IF(N309="znížená",J309,0)</f>
        <v>0</v>
      </c>
      <c r="BG309" s="165">
        <f>IF(N309="zákl. prenesená",J309,0)</f>
        <v>0</v>
      </c>
      <c r="BH309" s="165">
        <f>IF(N309="zníž. prenesená",J309,0)</f>
        <v>0</v>
      </c>
      <c r="BI309" s="165">
        <f>IF(N309="nulová",J309,0)</f>
        <v>0</v>
      </c>
      <c r="BJ309" s="18" t="s">
        <v>139</v>
      </c>
      <c r="BK309" s="165">
        <f>ROUND(I309*H309,2)</f>
        <v>0</v>
      </c>
      <c r="BL309" s="18" t="s">
        <v>138</v>
      </c>
      <c r="BM309" s="164" t="s">
        <v>529</v>
      </c>
    </row>
    <row r="310" spans="1:65" s="14" customFormat="1" x14ac:dyDescent="0.2">
      <c r="B310" s="174"/>
      <c r="D310" s="167" t="s">
        <v>141</v>
      </c>
      <c r="E310" s="175" t="s">
        <v>1</v>
      </c>
      <c r="F310" s="176" t="s">
        <v>530</v>
      </c>
      <c r="H310" s="177">
        <v>48.9</v>
      </c>
      <c r="I310" s="178"/>
      <c r="L310" s="174"/>
      <c r="M310" s="179"/>
      <c r="N310" s="180"/>
      <c r="O310" s="180"/>
      <c r="P310" s="180"/>
      <c r="Q310" s="180"/>
      <c r="R310" s="180"/>
      <c r="S310" s="180"/>
      <c r="T310" s="181"/>
      <c r="AT310" s="175" t="s">
        <v>141</v>
      </c>
      <c r="AU310" s="175" t="s">
        <v>139</v>
      </c>
      <c r="AV310" s="14" t="s">
        <v>139</v>
      </c>
      <c r="AW310" s="14" t="s">
        <v>32</v>
      </c>
      <c r="AX310" s="14" t="s">
        <v>77</v>
      </c>
      <c r="AY310" s="175" t="s">
        <v>132</v>
      </c>
    </row>
    <row r="311" spans="1:65" s="14" customFormat="1" x14ac:dyDescent="0.2">
      <c r="B311" s="174"/>
      <c r="D311" s="167" t="s">
        <v>141</v>
      </c>
      <c r="E311" s="175" t="s">
        <v>1</v>
      </c>
      <c r="F311" s="176" t="s">
        <v>531</v>
      </c>
      <c r="H311" s="177">
        <v>4.2</v>
      </c>
      <c r="I311" s="178"/>
      <c r="L311" s="174"/>
      <c r="M311" s="179"/>
      <c r="N311" s="180"/>
      <c r="O311" s="180"/>
      <c r="P311" s="180"/>
      <c r="Q311" s="180"/>
      <c r="R311" s="180"/>
      <c r="S311" s="180"/>
      <c r="T311" s="181"/>
      <c r="AT311" s="175" t="s">
        <v>141</v>
      </c>
      <c r="AU311" s="175" t="s">
        <v>139</v>
      </c>
      <c r="AV311" s="14" t="s">
        <v>139</v>
      </c>
      <c r="AW311" s="14" t="s">
        <v>32</v>
      </c>
      <c r="AX311" s="14" t="s">
        <v>77</v>
      </c>
      <c r="AY311" s="175" t="s">
        <v>132</v>
      </c>
    </row>
    <row r="312" spans="1:65" s="15" customFormat="1" x14ac:dyDescent="0.2">
      <c r="B312" s="182"/>
      <c r="D312" s="167" t="s">
        <v>141</v>
      </c>
      <c r="E312" s="183" t="s">
        <v>1</v>
      </c>
      <c r="F312" s="184" t="s">
        <v>172</v>
      </c>
      <c r="H312" s="185">
        <v>53.1</v>
      </c>
      <c r="I312" s="186"/>
      <c r="L312" s="182"/>
      <c r="M312" s="187"/>
      <c r="N312" s="188"/>
      <c r="O312" s="188"/>
      <c r="P312" s="188"/>
      <c r="Q312" s="188"/>
      <c r="R312" s="188"/>
      <c r="S312" s="188"/>
      <c r="T312" s="189"/>
      <c r="AT312" s="183" t="s">
        <v>141</v>
      </c>
      <c r="AU312" s="183" t="s">
        <v>139</v>
      </c>
      <c r="AV312" s="15" t="s">
        <v>138</v>
      </c>
      <c r="AW312" s="15" t="s">
        <v>32</v>
      </c>
      <c r="AX312" s="15" t="s">
        <v>85</v>
      </c>
      <c r="AY312" s="183" t="s">
        <v>132</v>
      </c>
    </row>
    <row r="313" spans="1:65" s="2" customFormat="1" ht="24.2" customHeight="1" x14ac:dyDescent="0.2">
      <c r="A313" s="33"/>
      <c r="B313" s="151"/>
      <c r="C313" s="152" t="s">
        <v>532</v>
      </c>
      <c r="D313" s="152" t="s">
        <v>134</v>
      </c>
      <c r="E313" s="153" t="s">
        <v>533</v>
      </c>
      <c r="F313" s="154" t="s">
        <v>534</v>
      </c>
      <c r="G313" s="155" t="s">
        <v>193</v>
      </c>
      <c r="H313" s="156">
        <v>4.2</v>
      </c>
      <c r="I313" s="157"/>
      <c r="J313" s="158">
        <f>ROUND(I313*H313,2)</f>
        <v>0</v>
      </c>
      <c r="K313" s="159"/>
      <c r="L313" s="34"/>
      <c r="M313" s="160" t="s">
        <v>1</v>
      </c>
      <c r="N313" s="161" t="s">
        <v>43</v>
      </c>
      <c r="O313" s="62"/>
      <c r="P313" s="162">
        <f>O313*H313</f>
        <v>0</v>
      </c>
      <c r="Q313" s="162">
        <v>6.1799999999999997E-3</v>
      </c>
      <c r="R313" s="162">
        <f>Q313*H313</f>
        <v>2.5956E-2</v>
      </c>
      <c r="S313" s="162">
        <v>0</v>
      </c>
      <c r="T313" s="163">
        <f>S313*H313</f>
        <v>0</v>
      </c>
      <c r="U313" s="33"/>
      <c r="V313" s="33"/>
      <c r="W313" s="33"/>
      <c r="X313" s="33"/>
      <c r="Y313" s="33"/>
      <c r="Z313" s="33"/>
      <c r="AA313" s="33"/>
      <c r="AB313" s="33"/>
      <c r="AC313" s="33"/>
      <c r="AD313" s="33"/>
      <c r="AE313" s="33"/>
      <c r="AR313" s="164" t="s">
        <v>138</v>
      </c>
      <c r="AT313" s="164" t="s">
        <v>134</v>
      </c>
      <c r="AU313" s="164" t="s">
        <v>139</v>
      </c>
      <c r="AY313" s="18" t="s">
        <v>132</v>
      </c>
      <c r="BE313" s="165">
        <f>IF(N313="základná",J313,0)</f>
        <v>0</v>
      </c>
      <c r="BF313" s="165">
        <f>IF(N313="znížená",J313,0)</f>
        <v>0</v>
      </c>
      <c r="BG313" s="165">
        <f>IF(N313="zákl. prenesená",J313,0)</f>
        <v>0</v>
      </c>
      <c r="BH313" s="165">
        <f>IF(N313="zníž. prenesená",J313,0)</f>
        <v>0</v>
      </c>
      <c r="BI313" s="165">
        <f>IF(N313="nulová",J313,0)</f>
        <v>0</v>
      </c>
      <c r="BJ313" s="18" t="s">
        <v>139</v>
      </c>
      <c r="BK313" s="165">
        <f>ROUND(I313*H313,2)</f>
        <v>0</v>
      </c>
      <c r="BL313" s="18" t="s">
        <v>138</v>
      </c>
      <c r="BM313" s="164" t="s">
        <v>535</v>
      </c>
    </row>
    <row r="314" spans="1:65" s="14" customFormat="1" x14ac:dyDescent="0.2">
      <c r="B314" s="174"/>
      <c r="D314" s="167" t="s">
        <v>141</v>
      </c>
      <c r="E314" s="175" t="s">
        <v>1</v>
      </c>
      <c r="F314" s="176" t="s">
        <v>536</v>
      </c>
      <c r="H314" s="177">
        <v>1.51</v>
      </c>
      <c r="I314" s="178"/>
      <c r="L314" s="174"/>
      <c r="M314" s="179"/>
      <c r="N314" s="180"/>
      <c r="O314" s="180"/>
      <c r="P314" s="180"/>
      <c r="Q314" s="180"/>
      <c r="R314" s="180"/>
      <c r="S314" s="180"/>
      <c r="T314" s="181"/>
      <c r="AT314" s="175" t="s">
        <v>141</v>
      </c>
      <c r="AU314" s="175" t="s">
        <v>139</v>
      </c>
      <c r="AV314" s="14" t="s">
        <v>139</v>
      </c>
      <c r="AW314" s="14" t="s">
        <v>32</v>
      </c>
      <c r="AX314" s="14" t="s">
        <v>77</v>
      </c>
      <c r="AY314" s="175" t="s">
        <v>132</v>
      </c>
    </row>
    <row r="315" spans="1:65" s="14" customFormat="1" x14ac:dyDescent="0.2">
      <c r="B315" s="174"/>
      <c r="D315" s="167" t="s">
        <v>141</v>
      </c>
      <c r="E315" s="175" t="s">
        <v>1</v>
      </c>
      <c r="F315" s="176" t="s">
        <v>537</v>
      </c>
      <c r="H315" s="177">
        <v>2.52</v>
      </c>
      <c r="I315" s="178"/>
      <c r="L315" s="174"/>
      <c r="M315" s="179"/>
      <c r="N315" s="180"/>
      <c r="O315" s="180"/>
      <c r="P315" s="180"/>
      <c r="Q315" s="180"/>
      <c r="R315" s="180"/>
      <c r="S315" s="180"/>
      <c r="T315" s="181"/>
      <c r="AT315" s="175" t="s">
        <v>141</v>
      </c>
      <c r="AU315" s="175" t="s">
        <v>139</v>
      </c>
      <c r="AV315" s="14" t="s">
        <v>139</v>
      </c>
      <c r="AW315" s="14" t="s">
        <v>32</v>
      </c>
      <c r="AX315" s="14" t="s">
        <v>77</v>
      </c>
      <c r="AY315" s="175" t="s">
        <v>132</v>
      </c>
    </row>
    <row r="316" spans="1:65" s="16" customFormat="1" x14ac:dyDescent="0.2">
      <c r="B316" s="193"/>
      <c r="D316" s="167" t="s">
        <v>141</v>
      </c>
      <c r="E316" s="194" t="s">
        <v>1</v>
      </c>
      <c r="F316" s="195" t="s">
        <v>307</v>
      </c>
      <c r="H316" s="196">
        <v>4.03</v>
      </c>
      <c r="I316" s="197"/>
      <c r="L316" s="193"/>
      <c r="M316" s="198"/>
      <c r="N316" s="199"/>
      <c r="O316" s="199"/>
      <c r="P316" s="199"/>
      <c r="Q316" s="199"/>
      <c r="R316" s="199"/>
      <c r="S316" s="199"/>
      <c r="T316" s="200"/>
      <c r="AT316" s="194" t="s">
        <v>141</v>
      </c>
      <c r="AU316" s="194" t="s">
        <v>139</v>
      </c>
      <c r="AV316" s="16" t="s">
        <v>147</v>
      </c>
      <c r="AW316" s="16" t="s">
        <v>32</v>
      </c>
      <c r="AX316" s="16" t="s">
        <v>77</v>
      </c>
      <c r="AY316" s="194" t="s">
        <v>132</v>
      </c>
    </row>
    <row r="317" spans="1:65" s="14" customFormat="1" x14ac:dyDescent="0.2">
      <c r="B317" s="174"/>
      <c r="D317" s="167" t="s">
        <v>141</v>
      </c>
      <c r="E317" s="175" t="s">
        <v>1</v>
      </c>
      <c r="F317" s="176" t="s">
        <v>538</v>
      </c>
      <c r="H317" s="177">
        <v>4.2</v>
      </c>
      <c r="I317" s="178"/>
      <c r="L317" s="174"/>
      <c r="M317" s="179"/>
      <c r="N317" s="180"/>
      <c r="O317" s="180"/>
      <c r="P317" s="180"/>
      <c r="Q317" s="180"/>
      <c r="R317" s="180"/>
      <c r="S317" s="180"/>
      <c r="T317" s="181"/>
      <c r="AT317" s="175" t="s">
        <v>141</v>
      </c>
      <c r="AU317" s="175" t="s">
        <v>139</v>
      </c>
      <c r="AV317" s="14" t="s">
        <v>139</v>
      </c>
      <c r="AW317" s="14" t="s">
        <v>32</v>
      </c>
      <c r="AX317" s="14" t="s">
        <v>85</v>
      </c>
      <c r="AY317" s="175" t="s">
        <v>132</v>
      </c>
    </row>
    <row r="318" spans="1:65" s="2" customFormat="1" ht="24.2" customHeight="1" x14ac:dyDescent="0.2">
      <c r="A318" s="33"/>
      <c r="B318" s="151"/>
      <c r="C318" s="152" t="s">
        <v>539</v>
      </c>
      <c r="D318" s="152" t="s">
        <v>134</v>
      </c>
      <c r="E318" s="153" t="s">
        <v>540</v>
      </c>
      <c r="F318" s="154" t="s">
        <v>541</v>
      </c>
      <c r="G318" s="155" t="s">
        <v>193</v>
      </c>
      <c r="H318" s="156">
        <v>10</v>
      </c>
      <c r="I318" s="157"/>
      <c r="J318" s="158">
        <f>ROUND(I318*H318,2)</f>
        <v>0</v>
      </c>
      <c r="K318" s="159"/>
      <c r="L318" s="34"/>
      <c r="M318" s="160" t="s">
        <v>1</v>
      </c>
      <c r="N318" s="161" t="s">
        <v>43</v>
      </c>
      <c r="O318" s="62"/>
      <c r="P318" s="162">
        <f>O318*H318</f>
        <v>0</v>
      </c>
      <c r="Q318" s="162">
        <v>4.15E-3</v>
      </c>
      <c r="R318" s="162">
        <f>Q318*H318</f>
        <v>4.1500000000000002E-2</v>
      </c>
      <c r="S318" s="162">
        <v>0</v>
      </c>
      <c r="T318" s="163">
        <f>S318*H318</f>
        <v>0</v>
      </c>
      <c r="U318" s="33"/>
      <c r="V318" s="33"/>
      <c r="W318" s="33"/>
      <c r="X318" s="33"/>
      <c r="Y318" s="33"/>
      <c r="Z318" s="33"/>
      <c r="AA318" s="33"/>
      <c r="AB318" s="33"/>
      <c r="AC318" s="33"/>
      <c r="AD318" s="33"/>
      <c r="AE318" s="33"/>
      <c r="AR318" s="164" t="s">
        <v>138</v>
      </c>
      <c r="AT318" s="164" t="s">
        <v>134</v>
      </c>
      <c r="AU318" s="164" t="s">
        <v>139</v>
      </c>
      <c r="AY318" s="18" t="s">
        <v>132</v>
      </c>
      <c r="BE318" s="165">
        <f>IF(N318="základná",J318,0)</f>
        <v>0</v>
      </c>
      <c r="BF318" s="165">
        <f>IF(N318="znížená",J318,0)</f>
        <v>0</v>
      </c>
      <c r="BG318" s="165">
        <f>IF(N318="zákl. prenesená",J318,0)</f>
        <v>0</v>
      </c>
      <c r="BH318" s="165">
        <f>IF(N318="zníž. prenesená",J318,0)</f>
        <v>0</v>
      </c>
      <c r="BI318" s="165">
        <f>IF(N318="nulová",J318,0)</f>
        <v>0</v>
      </c>
      <c r="BJ318" s="18" t="s">
        <v>139</v>
      </c>
      <c r="BK318" s="165">
        <f>ROUND(I318*H318,2)</f>
        <v>0</v>
      </c>
      <c r="BL318" s="18" t="s">
        <v>138</v>
      </c>
      <c r="BM318" s="164" t="s">
        <v>542</v>
      </c>
    </row>
    <row r="319" spans="1:65" s="13" customFormat="1" x14ac:dyDescent="0.2">
      <c r="B319" s="166"/>
      <c r="D319" s="167" t="s">
        <v>141</v>
      </c>
      <c r="E319" s="168" t="s">
        <v>1</v>
      </c>
      <c r="F319" s="169" t="s">
        <v>543</v>
      </c>
      <c r="H319" s="168" t="s">
        <v>1</v>
      </c>
      <c r="I319" s="170"/>
      <c r="L319" s="166"/>
      <c r="M319" s="171"/>
      <c r="N319" s="172"/>
      <c r="O319" s="172"/>
      <c r="P319" s="172"/>
      <c r="Q319" s="172"/>
      <c r="R319" s="172"/>
      <c r="S319" s="172"/>
      <c r="T319" s="173"/>
      <c r="AT319" s="168" t="s">
        <v>141</v>
      </c>
      <c r="AU319" s="168" t="s">
        <v>139</v>
      </c>
      <c r="AV319" s="13" t="s">
        <v>85</v>
      </c>
      <c r="AW319" s="13" t="s">
        <v>32</v>
      </c>
      <c r="AX319" s="13" t="s">
        <v>77</v>
      </c>
      <c r="AY319" s="168" t="s">
        <v>132</v>
      </c>
    </row>
    <row r="320" spans="1:65" s="14" customFormat="1" x14ac:dyDescent="0.2">
      <c r="B320" s="174"/>
      <c r="D320" s="167" t="s">
        <v>141</v>
      </c>
      <c r="E320" s="175" t="s">
        <v>1</v>
      </c>
      <c r="F320" s="176" t="s">
        <v>544</v>
      </c>
      <c r="H320" s="177">
        <v>1.6</v>
      </c>
      <c r="I320" s="178"/>
      <c r="L320" s="174"/>
      <c r="M320" s="179"/>
      <c r="N320" s="180"/>
      <c r="O320" s="180"/>
      <c r="P320" s="180"/>
      <c r="Q320" s="180"/>
      <c r="R320" s="180"/>
      <c r="S320" s="180"/>
      <c r="T320" s="181"/>
      <c r="AT320" s="175" t="s">
        <v>141</v>
      </c>
      <c r="AU320" s="175" t="s">
        <v>139</v>
      </c>
      <c r="AV320" s="14" t="s">
        <v>139</v>
      </c>
      <c r="AW320" s="14" t="s">
        <v>32</v>
      </c>
      <c r="AX320" s="14" t="s">
        <v>77</v>
      </c>
      <c r="AY320" s="175" t="s">
        <v>132</v>
      </c>
    </row>
    <row r="321" spans="1:65" s="14" customFormat="1" x14ac:dyDescent="0.2">
      <c r="B321" s="174"/>
      <c r="D321" s="167" t="s">
        <v>141</v>
      </c>
      <c r="E321" s="175" t="s">
        <v>1</v>
      </c>
      <c r="F321" s="176" t="s">
        <v>545</v>
      </c>
      <c r="H321" s="177">
        <v>8.4</v>
      </c>
      <c r="I321" s="178"/>
      <c r="L321" s="174"/>
      <c r="M321" s="179"/>
      <c r="N321" s="180"/>
      <c r="O321" s="180"/>
      <c r="P321" s="180"/>
      <c r="Q321" s="180"/>
      <c r="R321" s="180"/>
      <c r="S321" s="180"/>
      <c r="T321" s="181"/>
      <c r="AT321" s="175" t="s">
        <v>141</v>
      </c>
      <c r="AU321" s="175" t="s">
        <v>139</v>
      </c>
      <c r="AV321" s="14" t="s">
        <v>139</v>
      </c>
      <c r="AW321" s="14" t="s">
        <v>32</v>
      </c>
      <c r="AX321" s="14" t="s">
        <v>77</v>
      </c>
      <c r="AY321" s="175" t="s">
        <v>132</v>
      </c>
    </row>
    <row r="322" spans="1:65" s="15" customFormat="1" x14ac:dyDescent="0.2">
      <c r="B322" s="182"/>
      <c r="D322" s="167" t="s">
        <v>141</v>
      </c>
      <c r="E322" s="183" t="s">
        <v>1</v>
      </c>
      <c r="F322" s="184" t="s">
        <v>172</v>
      </c>
      <c r="H322" s="185">
        <v>10</v>
      </c>
      <c r="I322" s="186"/>
      <c r="L322" s="182"/>
      <c r="M322" s="187"/>
      <c r="N322" s="188"/>
      <c r="O322" s="188"/>
      <c r="P322" s="188"/>
      <c r="Q322" s="188"/>
      <c r="R322" s="188"/>
      <c r="S322" s="188"/>
      <c r="T322" s="189"/>
      <c r="AT322" s="183" t="s">
        <v>141</v>
      </c>
      <c r="AU322" s="183" t="s">
        <v>139</v>
      </c>
      <c r="AV322" s="15" t="s">
        <v>138</v>
      </c>
      <c r="AW322" s="15" t="s">
        <v>32</v>
      </c>
      <c r="AX322" s="15" t="s">
        <v>85</v>
      </c>
      <c r="AY322" s="183" t="s">
        <v>132</v>
      </c>
    </row>
    <row r="323" spans="1:65" s="2" customFormat="1" ht="37.9" customHeight="1" x14ac:dyDescent="0.2">
      <c r="A323" s="33"/>
      <c r="B323" s="151"/>
      <c r="C323" s="152" t="s">
        <v>546</v>
      </c>
      <c r="D323" s="152" t="s">
        <v>134</v>
      </c>
      <c r="E323" s="153" t="s">
        <v>547</v>
      </c>
      <c r="F323" s="154" t="s">
        <v>548</v>
      </c>
      <c r="G323" s="155" t="s">
        <v>193</v>
      </c>
      <c r="H323" s="156">
        <v>10</v>
      </c>
      <c r="I323" s="157"/>
      <c r="J323" s="158">
        <f>ROUND(I323*H323,2)</f>
        <v>0</v>
      </c>
      <c r="K323" s="159"/>
      <c r="L323" s="34"/>
      <c r="M323" s="160" t="s">
        <v>1</v>
      </c>
      <c r="N323" s="161" t="s">
        <v>43</v>
      </c>
      <c r="O323" s="62"/>
      <c r="P323" s="162">
        <f>O323*H323</f>
        <v>0</v>
      </c>
      <c r="Q323" s="162">
        <v>1.23E-2</v>
      </c>
      <c r="R323" s="162">
        <f>Q323*H323</f>
        <v>0.123</v>
      </c>
      <c r="S323" s="162">
        <v>0</v>
      </c>
      <c r="T323" s="163">
        <f>S323*H323</f>
        <v>0</v>
      </c>
      <c r="U323" s="33"/>
      <c r="V323" s="33"/>
      <c r="W323" s="33"/>
      <c r="X323" s="33"/>
      <c r="Y323" s="33"/>
      <c r="Z323" s="33"/>
      <c r="AA323" s="33"/>
      <c r="AB323" s="33"/>
      <c r="AC323" s="33"/>
      <c r="AD323" s="33"/>
      <c r="AE323" s="33"/>
      <c r="AR323" s="164" t="s">
        <v>138</v>
      </c>
      <c r="AT323" s="164" t="s">
        <v>134</v>
      </c>
      <c r="AU323" s="164" t="s">
        <v>139</v>
      </c>
      <c r="AY323" s="18" t="s">
        <v>132</v>
      </c>
      <c r="BE323" s="165">
        <f>IF(N323="základná",J323,0)</f>
        <v>0</v>
      </c>
      <c r="BF323" s="165">
        <f>IF(N323="znížená",J323,0)</f>
        <v>0</v>
      </c>
      <c r="BG323" s="165">
        <f>IF(N323="zákl. prenesená",J323,0)</f>
        <v>0</v>
      </c>
      <c r="BH323" s="165">
        <f>IF(N323="zníž. prenesená",J323,0)</f>
        <v>0</v>
      </c>
      <c r="BI323" s="165">
        <f>IF(N323="nulová",J323,0)</f>
        <v>0</v>
      </c>
      <c r="BJ323" s="18" t="s">
        <v>139</v>
      </c>
      <c r="BK323" s="165">
        <f>ROUND(I323*H323,2)</f>
        <v>0</v>
      </c>
      <c r="BL323" s="18" t="s">
        <v>138</v>
      </c>
      <c r="BM323" s="164" t="s">
        <v>549</v>
      </c>
    </row>
    <row r="324" spans="1:65" s="2" customFormat="1" ht="24.2" customHeight="1" x14ac:dyDescent="0.2">
      <c r="A324" s="33"/>
      <c r="B324" s="151"/>
      <c r="C324" s="152" t="s">
        <v>550</v>
      </c>
      <c r="D324" s="152" t="s">
        <v>134</v>
      </c>
      <c r="E324" s="153" t="s">
        <v>551</v>
      </c>
      <c r="F324" s="154" t="s">
        <v>552</v>
      </c>
      <c r="G324" s="155" t="s">
        <v>193</v>
      </c>
      <c r="H324" s="156">
        <v>13.863</v>
      </c>
      <c r="I324" s="157"/>
      <c r="J324" s="158">
        <f>ROUND(I324*H324,2)</f>
        <v>0</v>
      </c>
      <c r="K324" s="159"/>
      <c r="L324" s="34"/>
      <c r="M324" s="160" t="s">
        <v>1</v>
      </c>
      <c r="N324" s="161" t="s">
        <v>43</v>
      </c>
      <c r="O324" s="62"/>
      <c r="P324" s="162">
        <f>O324*H324</f>
        <v>0</v>
      </c>
      <c r="Q324" s="162">
        <v>1.273E-2</v>
      </c>
      <c r="R324" s="162">
        <f>Q324*H324</f>
        <v>0.17647599</v>
      </c>
      <c r="S324" s="162">
        <v>0</v>
      </c>
      <c r="T324" s="163">
        <f>S324*H324</f>
        <v>0</v>
      </c>
      <c r="U324" s="33"/>
      <c r="V324" s="33"/>
      <c r="W324" s="33"/>
      <c r="X324" s="33"/>
      <c r="Y324" s="33"/>
      <c r="Z324" s="33"/>
      <c r="AA324" s="33"/>
      <c r="AB324" s="33"/>
      <c r="AC324" s="33"/>
      <c r="AD324" s="33"/>
      <c r="AE324" s="33"/>
      <c r="AR324" s="164" t="s">
        <v>138</v>
      </c>
      <c r="AT324" s="164" t="s">
        <v>134</v>
      </c>
      <c r="AU324" s="164" t="s">
        <v>139</v>
      </c>
      <c r="AY324" s="18" t="s">
        <v>132</v>
      </c>
      <c r="BE324" s="165">
        <f>IF(N324="základná",J324,0)</f>
        <v>0</v>
      </c>
      <c r="BF324" s="165">
        <f>IF(N324="znížená",J324,0)</f>
        <v>0</v>
      </c>
      <c r="BG324" s="165">
        <f>IF(N324="zákl. prenesená",J324,0)</f>
        <v>0</v>
      </c>
      <c r="BH324" s="165">
        <f>IF(N324="zníž. prenesená",J324,0)</f>
        <v>0</v>
      </c>
      <c r="BI324" s="165">
        <f>IF(N324="nulová",J324,0)</f>
        <v>0</v>
      </c>
      <c r="BJ324" s="18" t="s">
        <v>139</v>
      </c>
      <c r="BK324" s="165">
        <f>ROUND(I324*H324,2)</f>
        <v>0</v>
      </c>
      <c r="BL324" s="18" t="s">
        <v>138</v>
      </c>
      <c r="BM324" s="164" t="s">
        <v>553</v>
      </c>
    </row>
    <row r="325" spans="1:65" s="13" customFormat="1" x14ac:dyDescent="0.2">
      <c r="B325" s="166"/>
      <c r="D325" s="167" t="s">
        <v>141</v>
      </c>
      <c r="E325" s="168" t="s">
        <v>1</v>
      </c>
      <c r="F325" s="169" t="s">
        <v>423</v>
      </c>
      <c r="H325" s="168" t="s">
        <v>1</v>
      </c>
      <c r="I325" s="170"/>
      <c r="L325" s="166"/>
      <c r="M325" s="171"/>
      <c r="N325" s="172"/>
      <c r="O325" s="172"/>
      <c r="P325" s="172"/>
      <c r="Q325" s="172"/>
      <c r="R325" s="172"/>
      <c r="S325" s="172"/>
      <c r="T325" s="173"/>
      <c r="AT325" s="168" t="s">
        <v>141</v>
      </c>
      <c r="AU325" s="168" t="s">
        <v>139</v>
      </c>
      <c r="AV325" s="13" t="s">
        <v>85</v>
      </c>
      <c r="AW325" s="13" t="s">
        <v>32</v>
      </c>
      <c r="AX325" s="13" t="s">
        <v>77</v>
      </c>
      <c r="AY325" s="168" t="s">
        <v>132</v>
      </c>
    </row>
    <row r="326" spans="1:65" s="14" customFormat="1" x14ac:dyDescent="0.2">
      <c r="B326" s="174"/>
      <c r="D326" s="167" t="s">
        <v>141</v>
      </c>
      <c r="E326" s="175" t="s">
        <v>1</v>
      </c>
      <c r="F326" s="176" t="s">
        <v>446</v>
      </c>
      <c r="H326" s="177">
        <v>1.8879999999999999</v>
      </c>
      <c r="I326" s="178"/>
      <c r="L326" s="174"/>
      <c r="M326" s="179"/>
      <c r="N326" s="180"/>
      <c r="O326" s="180"/>
      <c r="P326" s="180"/>
      <c r="Q326" s="180"/>
      <c r="R326" s="180"/>
      <c r="S326" s="180"/>
      <c r="T326" s="181"/>
      <c r="AT326" s="175" t="s">
        <v>141</v>
      </c>
      <c r="AU326" s="175" t="s">
        <v>139</v>
      </c>
      <c r="AV326" s="14" t="s">
        <v>139</v>
      </c>
      <c r="AW326" s="14" t="s">
        <v>32</v>
      </c>
      <c r="AX326" s="14" t="s">
        <v>77</v>
      </c>
      <c r="AY326" s="175" t="s">
        <v>132</v>
      </c>
    </row>
    <row r="327" spans="1:65" s="13" customFormat="1" x14ac:dyDescent="0.2">
      <c r="B327" s="166"/>
      <c r="D327" s="167" t="s">
        <v>141</v>
      </c>
      <c r="E327" s="168" t="s">
        <v>1</v>
      </c>
      <c r="F327" s="169" t="s">
        <v>398</v>
      </c>
      <c r="H327" s="168" t="s">
        <v>1</v>
      </c>
      <c r="I327" s="170"/>
      <c r="L327" s="166"/>
      <c r="M327" s="171"/>
      <c r="N327" s="172"/>
      <c r="O327" s="172"/>
      <c r="P327" s="172"/>
      <c r="Q327" s="172"/>
      <c r="R327" s="172"/>
      <c r="S327" s="172"/>
      <c r="T327" s="173"/>
      <c r="AT327" s="168" t="s">
        <v>141</v>
      </c>
      <c r="AU327" s="168" t="s">
        <v>139</v>
      </c>
      <c r="AV327" s="13" t="s">
        <v>85</v>
      </c>
      <c r="AW327" s="13" t="s">
        <v>32</v>
      </c>
      <c r="AX327" s="13" t="s">
        <v>77</v>
      </c>
      <c r="AY327" s="168" t="s">
        <v>132</v>
      </c>
    </row>
    <row r="328" spans="1:65" s="14" customFormat="1" x14ac:dyDescent="0.2">
      <c r="B328" s="174"/>
      <c r="D328" s="167" t="s">
        <v>141</v>
      </c>
      <c r="E328" s="175" t="s">
        <v>1</v>
      </c>
      <c r="F328" s="176" t="s">
        <v>447</v>
      </c>
      <c r="H328" s="177">
        <v>6.375</v>
      </c>
      <c r="I328" s="178"/>
      <c r="L328" s="174"/>
      <c r="M328" s="179"/>
      <c r="N328" s="180"/>
      <c r="O328" s="180"/>
      <c r="P328" s="180"/>
      <c r="Q328" s="180"/>
      <c r="R328" s="180"/>
      <c r="S328" s="180"/>
      <c r="T328" s="181"/>
      <c r="AT328" s="175" t="s">
        <v>141</v>
      </c>
      <c r="AU328" s="175" t="s">
        <v>139</v>
      </c>
      <c r="AV328" s="14" t="s">
        <v>139</v>
      </c>
      <c r="AW328" s="14" t="s">
        <v>32</v>
      </c>
      <c r="AX328" s="14" t="s">
        <v>77</v>
      </c>
      <c r="AY328" s="175" t="s">
        <v>132</v>
      </c>
    </row>
    <row r="329" spans="1:65" s="14" customFormat="1" x14ac:dyDescent="0.2">
      <c r="B329" s="174"/>
      <c r="D329" s="167" t="s">
        <v>141</v>
      </c>
      <c r="E329" s="175" t="s">
        <v>1</v>
      </c>
      <c r="F329" s="176" t="s">
        <v>448</v>
      </c>
      <c r="H329" s="177">
        <v>5.6</v>
      </c>
      <c r="I329" s="178"/>
      <c r="L329" s="174"/>
      <c r="M329" s="179"/>
      <c r="N329" s="180"/>
      <c r="O329" s="180"/>
      <c r="P329" s="180"/>
      <c r="Q329" s="180"/>
      <c r="R329" s="180"/>
      <c r="S329" s="180"/>
      <c r="T329" s="181"/>
      <c r="AT329" s="175" t="s">
        <v>141</v>
      </c>
      <c r="AU329" s="175" t="s">
        <v>139</v>
      </c>
      <c r="AV329" s="14" t="s">
        <v>139</v>
      </c>
      <c r="AW329" s="14" t="s">
        <v>32</v>
      </c>
      <c r="AX329" s="14" t="s">
        <v>77</v>
      </c>
      <c r="AY329" s="175" t="s">
        <v>132</v>
      </c>
    </row>
    <row r="330" spans="1:65" s="15" customFormat="1" x14ac:dyDescent="0.2">
      <c r="B330" s="182"/>
      <c r="D330" s="167" t="s">
        <v>141</v>
      </c>
      <c r="E330" s="183" t="s">
        <v>1</v>
      </c>
      <c r="F330" s="184" t="s">
        <v>172</v>
      </c>
      <c r="H330" s="185">
        <v>13.863</v>
      </c>
      <c r="I330" s="186"/>
      <c r="L330" s="182"/>
      <c r="M330" s="187"/>
      <c r="N330" s="188"/>
      <c r="O330" s="188"/>
      <c r="P330" s="188"/>
      <c r="Q330" s="188"/>
      <c r="R330" s="188"/>
      <c r="S330" s="188"/>
      <c r="T330" s="189"/>
      <c r="AT330" s="183" t="s">
        <v>141</v>
      </c>
      <c r="AU330" s="183" t="s">
        <v>139</v>
      </c>
      <c r="AV330" s="15" t="s">
        <v>138</v>
      </c>
      <c r="AW330" s="15" t="s">
        <v>32</v>
      </c>
      <c r="AX330" s="15" t="s">
        <v>85</v>
      </c>
      <c r="AY330" s="183" t="s">
        <v>132</v>
      </c>
    </row>
    <row r="331" spans="1:65" s="2" customFormat="1" ht="24.2" customHeight="1" x14ac:dyDescent="0.2">
      <c r="A331" s="33"/>
      <c r="B331" s="151"/>
      <c r="C331" s="152" t="s">
        <v>554</v>
      </c>
      <c r="D331" s="152" t="s">
        <v>134</v>
      </c>
      <c r="E331" s="153" t="s">
        <v>555</v>
      </c>
      <c r="F331" s="154" t="s">
        <v>556</v>
      </c>
      <c r="G331" s="155" t="s">
        <v>137</v>
      </c>
      <c r="H331" s="156">
        <v>2.2000000000000002</v>
      </c>
      <c r="I331" s="157"/>
      <c r="J331" s="158">
        <f>ROUND(I331*H331,2)</f>
        <v>0</v>
      </c>
      <c r="K331" s="159"/>
      <c r="L331" s="34"/>
      <c r="M331" s="160" t="s">
        <v>1</v>
      </c>
      <c r="N331" s="161" t="s">
        <v>43</v>
      </c>
      <c r="O331" s="62"/>
      <c r="P331" s="162">
        <f>O331*H331</f>
        <v>0</v>
      </c>
      <c r="Q331" s="162">
        <v>2.2404799999999998</v>
      </c>
      <c r="R331" s="162">
        <f>Q331*H331</f>
        <v>4.9290560000000001</v>
      </c>
      <c r="S331" s="162">
        <v>0</v>
      </c>
      <c r="T331" s="163">
        <f>S331*H331</f>
        <v>0</v>
      </c>
      <c r="U331" s="33"/>
      <c r="V331" s="33"/>
      <c r="W331" s="33"/>
      <c r="X331" s="33"/>
      <c r="Y331" s="33"/>
      <c r="Z331" s="33"/>
      <c r="AA331" s="33"/>
      <c r="AB331" s="33"/>
      <c r="AC331" s="33"/>
      <c r="AD331" s="33"/>
      <c r="AE331" s="33"/>
      <c r="AR331" s="164" t="s">
        <v>138</v>
      </c>
      <c r="AT331" s="164" t="s">
        <v>134</v>
      </c>
      <c r="AU331" s="164" t="s">
        <v>139</v>
      </c>
      <c r="AY331" s="18" t="s">
        <v>132</v>
      </c>
      <c r="BE331" s="165">
        <f>IF(N331="základná",J331,0)</f>
        <v>0</v>
      </c>
      <c r="BF331" s="165">
        <f>IF(N331="znížená",J331,0)</f>
        <v>0</v>
      </c>
      <c r="BG331" s="165">
        <f>IF(N331="zákl. prenesená",J331,0)</f>
        <v>0</v>
      </c>
      <c r="BH331" s="165">
        <f>IF(N331="zníž. prenesená",J331,0)</f>
        <v>0</v>
      </c>
      <c r="BI331" s="165">
        <f>IF(N331="nulová",J331,0)</f>
        <v>0</v>
      </c>
      <c r="BJ331" s="18" t="s">
        <v>139</v>
      </c>
      <c r="BK331" s="165">
        <f>ROUND(I331*H331,2)</f>
        <v>0</v>
      </c>
      <c r="BL331" s="18" t="s">
        <v>138</v>
      </c>
      <c r="BM331" s="164" t="s">
        <v>557</v>
      </c>
    </row>
    <row r="332" spans="1:65" s="13" customFormat="1" x14ac:dyDescent="0.2">
      <c r="B332" s="166"/>
      <c r="D332" s="167" t="s">
        <v>141</v>
      </c>
      <c r="E332" s="168" t="s">
        <v>1</v>
      </c>
      <c r="F332" s="169" t="s">
        <v>558</v>
      </c>
      <c r="H332" s="168" t="s">
        <v>1</v>
      </c>
      <c r="I332" s="170"/>
      <c r="L332" s="166"/>
      <c r="M332" s="171"/>
      <c r="N332" s="172"/>
      <c r="O332" s="172"/>
      <c r="P332" s="172"/>
      <c r="Q332" s="172"/>
      <c r="R332" s="172"/>
      <c r="S332" s="172"/>
      <c r="T332" s="173"/>
      <c r="AT332" s="168" t="s">
        <v>141</v>
      </c>
      <c r="AU332" s="168" t="s">
        <v>139</v>
      </c>
      <c r="AV332" s="13" t="s">
        <v>85</v>
      </c>
      <c r="AW332" s="13" t="s">
        <v>32</v>
      </c>
      <c r="AX332" s="13" t="s">
        <v>77</v>
      </c>
      <c r="AY332" s="168" t="s">
        <v>132</v>
      </c>
    </row>
    <row r="333" spans="1:65" s="14" customFormat="1" x14ac:dyDescent="0.2">
      <c r="B333" s="174"/>
      <c r="D333" s="167" t="s">
        <v>141</v>
      </c>
      <c r="E333" s="175" t="s">
        <v>1</v>
      </c>
      <c r="F333" s="176" t="s">
        <v>559</v>
      </c>
      <c r="H333" s="177">
        <v>0.85</v>
      </c>
      <c r="I333" s="178"/>
      <c r="L333" s="174"/>
      <c r="M333" s="179"/>
      <c r="N333" s="180"/>
      <c r="O333" s="180"/>
      <c r="P333" s="180"/>
      <c r="Q333" s="180"/>
      <c r="R333" s="180"/>
      <c r="S333" s="180"/>
      <c r="T333" s="181"/>
      <c r="AT333" s="175" t="s">
        <v>141</v>
      </c>
      <c r="AU333" s="175" t="s">
        <v>139</v>
      </c>
      <c r="AV333" s="14" t="s">
        <v>139</v>
      </c>
      <c r="AW333" s="14" t="s">
        <v>32</v>
      </c>
      <c r="AX333" s="14" t="s">
        <v>77</v>
      </c>
      <c r="AY333" s="175" t="s">
        <v>132</v>
      </c>
    </row>
    <row r="334" spans="1:65" s="13" customFormat="1" x14ac:dyDescent="0.2">
      <c r="B334" s="166"/>
      <c r="D334" s="167" t="s">
        <v>141</v>
      </c>
      <c r="E334" s="168" t="s">
        <v>1</v>
      </c>
      <c r="F334" s="169" t="s">
        <v>560</v>
      </c>
      <c r="H334" s="168" t="s">
        <v>1</v>
      </c>
      <c r="I334" s="170"/>
      <c r="L334" s="166"/>
      <c r="M334" s="171"/>
      <c r="N334" s="172"/>
      <c r="O334" s="172"/>
      <c r="P334" s="172"/>
      <c r="Q334" s="172"/>
      <c r="R334" s="172"/>
      <c r="S334" s="172"/>
      <c r="T334" s="173"/>
      <c r="AT334" s="168" t="s">
        <v>141</v>
      </c>
      <c r="AU334" s="168" t="s">
        <v>139</v>
      </c>
      <c r="AV334" s="13" t="s">
        <v>85</v>
      </c>
      <c r="AW334" s="13" t="s">
        <v>32</v>
      </c>
      <c r="AX334" s="13" t="s">
        <v>77</v>
      </c>
      <c r="AY334" s="168" t="s">
        <v>132</v>
      </c>
    </row>
    <row r="335" spans="1:65" s="14" customFormat="1" x14ac:dyDescent="0.2">
      <c r="B335" s="174"/>
      <c r="D335" s="167" t="s">
        <v>141</v>
      </c>
      <c r="E335" s="175" t="s">
        <v>1</v>
      </c>
      <c r="F335" s="176" t="s">
        <v>561</v>
      </c>
      <c r="H335" s="177">
        <v>1.3260000000000001</v>
      </c>
      <c r="I335" s="178"/>
      <c r="L335" s="174"/>
      <c r="M335" s="179"/>
      <c r="N335" s="180"/>
      <c r="O335" s="180"/>
      <c r="P335" s="180"/>
      <c r="Q335" s="180"/>
      <c r="R335" s="180"/>
      <c r="S335" s="180"/>
      <c r="T335" s="181"/>
      <c r="AT335" s="175" t="s">
        <v>141</v>
      </c>
      <c r="AU335" s="175" t="s">
        <v>139</v>
      </c>
      <c r="AV335" s="14" t="s">
        <v>139</v>
      </c>
      <c r="AW335" s="14" t="s">
        <v>32</v>
      </c>
      <c r="AX335" s="14" t="s">
        <v>77</v>
      </c>
      <c r="AY335" s="175" t="s">
        <v>132</v>
      </c>
    </row>
    <row r="336" spans="1:65" s="16" customFormat="1" x14ac:dyDescent="0.2">
      <c r="B336" s="193"/>
      <c r="D336" s="167" t="s">
        <v>141</v>
      </c>
      <c r="E336" s="194" t="s">
        <v>1</v>
      </c>
      <c r="F336" s="195" t="s">
        <v>307</v>
      </c>
      <c r="H336" s="196">
        <v>2.1760000000000002</v>
      </c>
      <c r="I336" s="197"/>
      <c r="L336" s="193"/>
      <c r="M336" s="198"/>
      <c r="N336" s="199"/>
      <c r="O336" s="199"/>
      <c r="P336" s="199"/>
      <c r="Q336" s="199"/>
      <c r="R336" s="199"/>
      <c r="S336" s="199"/>
      <c r="T336" s="200"/>
      <c r="AT336" s="194" t="s">
        <v>141</v>
      </c>
      <c r="AU336" s="194" t="s">
        <v>139</v>
      </c>
      <c r="AV336" s="16" t="s">
        <v>147</v>
      </c>
      <c r="AW336" s="16" t="s">
        <v>32</v>
      </c>
      <c r="AX336" s="16" t="s">
        <v>77</v>
      </c>
      <c r="AY336" s="194" t="s">
        <v>132</v>
      </c>
    </row>
    <row r="337" spans="1:65" s="14" customFormat="1" x14ac:dyDescent="0.2">
      <c r="B337" s="174"/>
      <c r="D337" s="167" t="s">
        <v>141</v>
      </c>
      <c r="E337" s="175" t="s">
        <v>1</v>
      </c>
      <c r="F337" s="176" t="s">
        <v>562</v>
      </c>
      <c r="H337" s="177">
        <v>2.2000000000000002</v>
      </c>
      <c r="I337" s="178"/>
      <c r="L337" s="174"/>
      <c r="M337" s="179"/>
      <c r="N337" s="180"/>
      <c r="O337" s="180"/>
      <c r="P337" s="180"/>
      <c r="Q337" s="180"/>
      <c r="R337" s="180"/>
      <c r="S337" s="180"/>
      <c r="T337" s="181"/>
      <c r="AT337" s="175" t="s">
        <v>141</v>
      </c>
      <c r="AU337" s="175" t="s">
        <v>139</v>
      </c>
      <c r="AV337" s="14" t="s">
        <v>139</v>
      </c>
      <c r="AW337" s="14" t="s">
        <v>32</v>
      </c>
      <c r="AX337" s="14" t="s">
        <v>85</v>
      </c>
      <c r="AY337" s="175" t="s">
        <v>132</v>
      </c>
    </row>
    <row r="338" spans="1:65" s="2" customFormat="1" ht="33" customHeight="1" x14ac:dyDescent="0.2">
      <c r="A338" s="33"/>
      <c r="B338" s="151"/>
      <c r="C338" s="152" t="s">
        <v>563</v>
      </c>
      <c r="D338" s="152" t="s">
        <v>134</v>
      </c>
      <c r="E338" s="153" t="s">
        <v>564</v>
      </c>
      <c r="F338" s="154" t="s">
        <v>565</v>
      </c>
      <c r="G338" s="155" t="s">
        <v>200</v>
      </c>
      <c r="H338" s="156">
        <v>0.152</v>
      </c>
      <c r="I338" s="157"/>
      <c r="J338" s="158">
        <f>ROUND(I338*H338,2)</f>
        <v>0</v>
      </c>
      <c r="K338" s="159"/>
      <c r="L338" s="34"/>
      <c r="M338" s="160" t="s">
        <v>1</v>
      </c>
      <c r="N338" s="161" t="s">
        <v>43</v>
      </c>
      <c r="O338" s="62"/>
      <c r="P338" s="162">
        <f>O338*H338</f>
        <v>0</v>
      </c>
      <c r="Q338" s="162">
        <v>1.20296</v>
      </c>
      <c r="R338" s="162">
        <f>Q338*H338</f>
        <v>0.18284992</v>
      </c>
      <c r="S338" s="162">
        <v>0</v>
      </c>
      <c r="T338" s="163">
        <f>S338*H338</f>
        <v>0</v>
      </c>
      <c r="U338" s="33"/>
      <c r="V338" s="33"/>
      <c r="W338" s="33"/>
      <c r="X338" s="33"/>
      <c r="Y338" s="33"/>
      <c r="Z338" s="33"/>
      <c r="AA338" s="33"/>
      <c r="AB338" s="33"/>
      <c r="AC338" s="33"/>
      <c r="AD338" s="33"/>
      <c r="AE338" s="33"/>
      <c r="AR338" s="164" t="s">
        <v>138</v>
      </c>
      <c r="AT338" s="164" t="s">
        <v>134</v>
      </c>
      <c r="AU338" s="164" t="s">
        <v>139</v>
      </c>
      <c r="AY338" s="18" t="s">
        <v>132</v>
      </c>
      <c r="BE338" s="165">
        <f>IF(N338="základná",J338,0)</f>
        <v>0</v>
      </c>
      <c r="BF338" s="165">
        <f>IF(N338="znížená",J338,0)</f>
        <v>0</v>
      </c>
      <c r="BG338" s="165">
        <f>IF(N338="zákl. prenesená",J338,0)</f>
        <v>0</v>
      </c>
      <c r="BH338" s="165">
        <f>IF(N338="zníž. prenesená",J338,0)</f>
        <v>0</v>
      </c>
      <c r="BI338" s="165">
        <f>IF(N338="nulová",J338,0)</f>
        <v>0</v>
      </c>
      <c r="BJ338" s="18" t="s">
        <v>139</v>
      </c>
      <c r="BK338" s="165">
        <f>ROUND(I338*H338,2)</f>
        <v>0</v>
      </c>
      <c r="BL338" s="18" t="s">
        <v>138</v>
      </c>
      <c r="BM338" s="164" t="s">
        <v>566</v>
      </c>
    </row>
    <row r="339" spans="1:65" s="13" customFormat="1" x14ac:dyDescent="0.2">
      <c r="B339" s="166"/>
      <c r="D339" s="167" t="s">
        <v>141</v>
      </c>
      <c r="E339" s="168" t="s">
        <v>1</v>
      </c>
      <c r="F339" s="169" t="s">
        <v>558</v>
      </c>
      <c r="H339" s="168" t="s">
        <v>1</v>
      </c>
      <c r="I339" s="170"/>
      <c r="L339" s="166"/>
      <c r="M339" s="171"/>
      <c r="N339" s="172"/>
      <c r="O339" s="172"/>
      <c r="P339" s="172"/>
      <c r="Q339" s="172"/>
      <c r="R339" s="172"/>
      <c r="S339" s="172"/>
      <c r="T339" s="173"/>
      <c r="AT339" s="168" t="s">
        <v>141</v>
      </c>
      <c r="AU339" s="168" t="s">
        <v>139</v>
      </c>
      <c r="AV339" s="13" t="s">
        <v>85</v>
      </c>
      <c r="AW339" s="13" t="s">
        <v>32</v>
      </c>
      <c r="AX339" s="13" t="s">
        <v>77</v>
      </c>
      <c r="AY339" s="168" t="s">
        <v>132</v>
      </c>
    </row>
    <row r="340" spans="1:65" s="14" customFormat="1" x14ac:dyDescent="0.2">
      <c r="B340" s="174"/>
      <c r="D340" s="167" t="s">
        <v>141</v>
      </c>
      <c r="E340" s="175" t="s">
        <v>1</v>
      </c>
      <c r="F340" s="176" t="s">
        <v>567</v>
      </c>
      <c r="H340" s="177">
        <v>5.6000000000000001E-2</v>
      </c>
      <c r="I340" s="178"/>
      <c r="L340" s="174"/>
      <c r="M340" s="179"/>
      <c r="N340" s="180"/>
      <c r="O340" s="180"/>
      <c r="P340" s="180"/>
      <c r="Q340" s="180"/>
      <c r="R340" s="180"/>
      <c r="S340" s="180"/>
      <c r="T340" s="181"/>
      <c r="AT340" s="175" t="s">
        <v>141</v>
      </c>
      <c r="AU340" s="175" t="s">
        <v>139</v>
      </c>
      <c r="AV340" s="14" t="s">
        <v>139</v>
      </c>
      <c r="AW340" s="14" t="s">
        <v>32</v>
      </c>
      <c r="AX340" s="14" t="s">
        <v>77</v>
      </c>
      <c r="AY340" s="175" t="s">
        <v>132</v>
      </c>
    </row>
    <row r="341" spans="1:65" s="13" customFormat="1" x14ac:dyDescent="0.2">
      <c r="B341" s="166"/>
      <c r="D341" s="167" t="s">
        <v>141</v>
      </c>
      <c r="E341" s="168" t="s">
        <v>1</v>
      </c>
      <c r="F341" s="169" t="s">
        <v>560</v>
      </c>
      <c r="H341" s="168" t="s">
        <v>1</v>
      </c>
      <c r="I341" s="170"/>
      <c r="L341" s="166"/>
      <c r="M341" s="171"/>
      <c r="N341" s="172"/>
      <c r="O341" s="172"/>
      <c r="P341" s="172"/>
      <c r="Q341" s="172"/>
      <c r="R341" s="172"/>
      <c r="S341" s="172"/>
      <c r="T341" s="173"/>
      <c r="AT341" s="168" t="s">
        <v>141</v>
      </c>
      <c r="AU341" s="168" t="s">
        <v>139</v>
      </c>
      <c r="AV341" s="13" t="s">
        <v>85</v>
      </c>
      <c r="AW341" s="13" t="s">
        <v>32</v>
      </c>
      <c r="AX341" s="13" t="s">
        <v>77</v>
      </c>
      <c r="AY341" s="168" t="s">
        <v>132</v>
      </c>
    </row>
    <row r="342" spans="1:65" s="14" customFormat="1" x14ac:dyDescent="0.2">
      <c r="B342" s="174"/>
      <c r="D342" s="167" t="s">
        <v>141</v>
      </c>
      <c r="E342" s="175" t="s">
        <v>1</v>
      </c>
      <c r="F342" s="176" t="s">
        <v>568</v>
      </c>
      <c r="H342" s="177">
        <v>9.6000000000000002E-2</v>
      </c>
      <c r="I342" s="178"/>
      <c r="L342" s="174"/>
      <c r="M342" s="179"/>
      <c r="N342" s="180"/>
      <c r="O342" s="180"/>
      <c r="P342" s="180"/>
      <c r="Q342" s="180"/>
      <c r="R342" s="180"/>
      <c r="S342" s="180"/>
      <c r="T342" s="181"/>
      <c r="AT342" s="175" t="s">
        <v>141</v>
      </c>
      <c r="AU342" s="175" t="s">
        <v>139</v>
      </c>
      <c r="AV342" s="14" t="s">
        <v>139</v>
      </c>
      <c r="AW342" s="14" t="s">
        <v>32</v>
      </c>
      <c r="AX342" s="14" t="s">
        <v>77</v>
      </c>
      <c r="AY342" s="175" t="s">
        <v>132</v>
      </c>
    </row>
    <row r="343" spans="1:65" s="15" customFormat="1" x14ac:dyDescent="0.2">
      <c r="B343" s="182"/>
      <c r="D343" s="167" t="s">
        <v>141</v>
      </c>
      <c r="E343" s="183" t="s">
        <v>1</v>
      </c>
      <c r="F343" s="184" t="s">
        <v>172</v>
      </c>
      <c r="H343" s="185">
        <v>0.152</v>
      </c>
      <c r="I343" s="186"/>
      <c r="L343" s="182"/>
      <c r="M343" s="187"/>
      <c r="N343" s="188"/>
      <c r="O343" s="188"/>
      <c r="P343" s="188"/>
      <c r="Q343" s="188"/>
      <c r="R343" s="188"/>
      <c r="S343" s="188"/>
      <c r="T343" s="189"/>
      <c r="AT343" s="183" t="s">
        <v>141</v>
      </c>
      <c r="AU343" s="183" t="s">
        <v>139</v>
      </c>
      <c r="AV343" s="15" t="s">
        <v>138</v>
      </c>
      <c r="AW343" s="15" t="s">
        <v>32</v>
      </c>
      <c r="AX343" s="15" t="s">
        <v>85</v>
      </c>
      <c r="AY343" s="183" t="s">
        <v>132</v>
      </c>
    </row>
    <row r="344" spans="1:65" s="12" customFormat="1" ht="22.9" customHeight="1" x14ac:dyDescent="0.2">
      <c r="B344" s="138"/>
      <c r="D344" s="139" t="s">
        <v>76</v>
      </c>
      <c r="E344" s="149" t="s">
        <v>155</v>
      </c>
      <c r="F344" s="149" t="s">
        <v>156</v>
      </c>
      <c r="I344" s="141"/>
      <c r="J344" s="150">
        <f>BK344</f>
        <v>0</v>
      </c>
      <c r="L344" s="138"/>
      <c r="M344" s="143"/>
      <c r="N344" s="144"/>
      <c r="O344" s="144"/>
      <c r="P344" s="145">
        <f>SUM(P345:P377)</f>
        <v>0</v>
      </c>
      <c r="Q344" s="144"/>
      <c r="R344" s="145">
        <f>SUM(R345:R377)</f>
        <v>20.567329969000003</v>
      </c>
      <c r="S344" s="144"/>
      <c r="T344" s="146">
        <f>SUM(T345:T377)</f>
        <v>0</v>
      </c>
      <c r="AR344" s="139" t="s">
        <v>85</v>
      </c>
      <c r="AT344" s="147" t="s">
        <v>76</v>
      </c>
      <c r="AU344" s="147" t="s">
        <v>85</v>
      </c>
      <c r="AY344" s="139" t="s">
        <v>132</v>
      </c>
      <c r="BK344" s="148">
        <f>SUM(BK345:BK377)</f>
        <v>0</v>
      </c>
    </row>
    <row r="345" spans="1:65" s="2" customFormat="1" ht="21.75" customHeight="1" x14ac:dyDescent="0.2">
      <c r="A345" s="33"/>
      <c r="B345" s="151"/>
      <c r="C345" s="152" t="s">
        <v>569</v>
      </c>
      <c r="D345" s="152" t="s">
        <v>134</v>
      </c>
      <c r="E345" s="153" t="s">
        <v>570</v>
      </c>
      <c r="F345" s="154" t="s">
        <v>571</v>
      </c>
      <c r="G345" s="155" t="s">
        <v>176</v>
      </c>
      <c r="H345" s="156">
        <v>23.2</v>
      </c>
      <c r="I345" s="157"/>
      <c r="J345" s="158">
        <f>ROUND(I345*H345,2)</f>
        <v>0</v>
      </c>
      <c r="K345" s="159"/>
      <c r="L345" s="34"/>
      <c r="M345" s="160" t="s">
        <v>1</v>
      </c>
      <c r="N345" s="161" t="s">
        <v>43</v>
      </c>
      <c r="O345" s="62"/>
      <c r="P345" s="162">
        <f>O345*H345</f>
        <v>0</v>
      </c>
      <c r="Q345" s="162">
        <v>0.32665</v>
      </c>
      <c r="R345" s="162">
        <f>Q345*H345</f>
        <v>7.5782799999999995</v>
      </c>
      <c r="S345" s="162">
        <v>0</v>
      </c>
      <c r="T345" s="163">
        <f>S345*H345</f>
        <v>0</v>
      </c>
      <c r="U345" s="33"/>
      <c r="V345" s="33"/>
      <c r="W345" s="33"/>
      <c r="X345" s="33"/>
      <c r="Y345" s="33"/>
      <c r="Z345" s="33"/>
      <c r="AA345" s="33"/>
      <c r="AB345" s="33"/>
      <c r="AC345" s="33"/>
      <c r="AD345" s="33"/>
      <c r="AE345" s="33"/>
      <c r="AR345" s="164" t="s">
        <v>138</v>
      </c>
      <c r="AT345" s="164" t="s">
        <v>134</v>
      </c>
      <c r="AU345" s="164" t="s">
        <v>139</v>
      </c>
      <c r="AY345" s="18" t="s">
        <v>132</v>
      </c>
      <c r="BE345" s="165">
        <f>IF(N345="základná",J345,0)</f>
        <v>0</v>
      </c>
      <c r="BF345" s="165">
        <f>IF(N345="znížená",J345,0)</f>
        <v>0</v>
      </c>
      <c r="BG345" s="165">
        <f>IF(N345="zákl. prenesená",J345,0)</f>
        <v>0</v>
      </c>
      <c r="BH345" s="165">
        <f>IF(N345="zníž. prenesená",J345,0)</f>
        <v>0</v>
      </c>
      <c r="BI345" s="165">
        <f>IF(N345="nulová",J345,0)</f>
        <v>0</v>
      </c>
      <c r="BJ345" s="18" t="s">
        <v>139</v>
      </c>
      <c r="BK345" s="165">
        <f>ROUND(I345*H345,2)</f>
        <v>0</v>
      </c>
      <c r="BL345" s="18" t="s">
        <v>138</v>
      </c>
      <c r="BM345" s="164" t="s">
        <v>572</v>
      </c>
    </row>
    <row r="346" spans="1:65" s="14" customFormat="1" x14ac:dyDescent="0.2">
      <c r="B346" s="174"/>
      <c r="D346" s="167" t="s">
        <v>141</v>
      </c>
      <c r="E346" s="175" t="s">
        <v>1</v>
      </c>
      <c r="F346" s="176" t="s">
        <v>573</v>
      </c>
      <c r="H346" s="177">
        <v>23.2</v>
      </c>
      <c r="I346" s="178"/>
      <c r="L346" s="174"/>
      <c r="M346" s="179"/>
      <c r="N346" s="180"/>
      <c r="O346" s="180"/>
      <c r="P346" s="180"/>
      <c r="Q346" s="180"/>
      <c r="R346" s="180"/>
      <c r="S346" s="180"/>
      <c r="T346" s="181"/>
      <c r="AT346" s="175" t="s">
        <v>141</v>
      </c>
      <c r="AU346" s="175" t="s">
        <v>139</v>
      </c>
      <c r="AV346" s="14" t="s">
        <v>139</v>
      </c>
      <c r="AW346" s="14" t="s">
        <v>32</v>
      </c>
      <c r="AX346" s="14" t="s">
        <v>85</v>
      </c>
      <c r="AY346" s="175" t="s">
        <v>132</v>
      </c>
    </row>
    <row r="347" spans="1:65" s="2" customFormat="1" ht="16.5" customHeight="1" x14ac:dyDescent="0.2">
      <c r="A347" s="33"/>
      <c r="B347" s="151"/>
      <c r="C347" s="201" t="s">
        <v>574</v>
      </c>
      <c r="D347" s="201" t="s">
        <v>383</v>
      </c>
      <c r="E347" s="202" t="s">
        <v>575</v>
      </c>
      <c r="F347" s="203" t="s">
        <v>576</v>
      </c>
      <c r="G347" s="204" t="s">
        <v>188</v>
      </c>
      <c r="H347" s="205">
        <v>141.98400000000001</v>
      </c>
      <c r="I347" s="206"/>
      <c r="J347" s="207">
        <f>ROUND(I347*H347,2)</f>
        <v>0</v>
      </c>
      <c r="K347" s="208"/>
      <c r="L347" s="209"/>
      <c r="M347" s="210" t="s">
        <v>1</v>
      </c>
      <c r="N347" s="211" t="s">
        <v>43</v>
      </c>
      <c r="O347" s="62"/>
      <c r="P347" s="162">
        <f>O347*H347</f>
        <v>0</v>
      </c>
      <c r="Q347" s="162">
        <v>1.35E-2</v>
      </c>
      <c r="R347" s="162">
        <f>Q347*H347</f>
        <v>1.916784</v>
      </c>
      <c r="S347" s="162">
        <v>0</v>
      </c>
      <c r="T347" s="163">
        <f>S347*H347</f>
        <v>0</v>
      </c>
      <c r="U347" s="33"/>
      <c r="V347" s="33"/>
      <c r="W347" s="33"/>
      <c r="X347" s="33"/>
      <c r="Y347" s="33"/>
      <c r="Z347" s="33"/>
      <c r="AA347" s="33"/>
      <c r="AB347" s="33"/>
      <c r="AC347" s="33"/>
      <c r="AD347" s="33"/>
      <c r="AE347" s="33"/>
      <c r="AR347" s="164" t="s">
        <v>181</v>
      </c>
      <c r="AT347" s="164" t="s">
        <v>383</v>
      </c>
      <c r="AU347" s="164" t="s">
        <v>139</v>
      </c>
      <c r="AY347" s="18" t="s">
        <v>132</v>
      </c>
      <c r="BE347" s="165">
        <f>IF(N347="základná",J347,0)</f>
        <v>0</v>
      </c>
      <c r="BF347" s="165">
        <f>IF(N347="znížená",J347,0)</f>
        <v>0</v>
      </c>
      <c r="BG347" s="165">
        <f>IF(N347="zákl. prenesená",J347,0)</f>
        <v>0</v>
      </c>
      <c r="BH347" s="165">
        <f>IF(N347="zníž. prenesená",J347,0)</f>
        <v>0</v>
      </c>
      <c r="BI347" s="165">
        <f>IF(N347="nulová",J347,0)</f>
        <v>0</v>
      </c>
      <c r="BJ347" s="18" t="s">
        <v>139</v>
      </c>
      <c r="BK347" s="165">
        <f>ROUND(I347*H347,2)</f>
        <v>0</v>
      </c>
      <c r="BL347" s="18" t="s">
        <v>138</v>
      </c>
      <c r="BM347" s="164" t="s">
        <v>577</v>
      </c>
    </row>
    <row r="348" spans="1:65" s="14" customFormat="1" x14ac:dyDescent="0.2">
      <c r="B348" s="174"/>
      <c r="D348" s="167" t="s">
        <v>141</v>
      </c>
      <c r="F348" s="176" t="s">
        <v>578</v>
      </c>
      <c r="H348" s="177">
        <v>141.98400000000001</v>
      </c>
      <c r="I348" s="178"/>
      <c r="L348" s="174"/>
      <c r="M348" s="179"/>
      <c r="N348" s="180"/>
      <c r="O348" s="180"/>
      <c r="P348" s="180"/>
      <c r="Q348" s="180"/>
      <c r="R348" s="180"/>
      <c r="S348" s="180"/>
      <c r="T348" s="181"/>
      <c r="AT348" s="175" t="s">
        <v>141</v>
      </c>
      <c r="AU348" s="175" t="s">
        <v>139</v>
      </c>
      <c r="AV348" s="14" t="s">
        <v>139</v>
      </c>
      <c r="AW348" s="14" t="s">
        <v>3</v>
      </c>
      <c r="AX348" s="14" t="s">
        <v>85</v>
      </c>
      <c r="AY348" s="175" t="s">
        <v>132</v>
      </c>
    </row>
    <row r="349" spans="1:65" s="2" customFormat="1" ht="33" customHeight="1" x14ac:dyDescent="0.2">
      <c r="A349" s="33"/>
      <c r="B349" s="151"/>
      <c r="C349" s="152" t="s">
        <v>579</v>
      </c>
      <c r="D349" s="152" t="s">
        <v>134</v>
      </c>
      <c r="E349" s="153" t="s">
        <v>580</v>
      </c>
      <c r="F349" s="154" t="s">
        <v>581</v>
      </c>
      <c r="G349" s="155" t="s">
        <v>137</v>
      </c>
      <c r="H349" s="156">
        <v>1.1599999999999999</v>
      </c>
      <c r="I349" s="157"/>
      <c r="J349" s="158">
        <f>ROUND(I349*H349,2)</f>
        <v>0</v>
      </c>
      <c r="K349" s="159"/>
      <c r="L349" s="34"/>
      <c r="M349" s="160" t="s">
        <v>1</v>
      </c>
      <c r="N349" s="161" t="s">
        <v>43</v>
      </c>
      <c r="O349" s="62"/>
      <c r="P349" s="162">
        <f>O349*H349</f>
        <v>0</v>
      </c>
      <c r="Q349" s="162">
        <v>2.2010900000000002</v>
      </c>
      <c r="R349" s="162">
        <f>Q349*H349</f>
        <v>2.5532644000000002</v>
      </c>
      <c r="S349" s="162">
        <v>0</v>
      </c>
      <c r="T349" s="163">
        <f>S349*H349</f>
        <v>0</v>
      </c>
      <c r="U349" s="33"/>
      <c r="V349" s="33"/>
      <c r="W349" s="33"/>
      <c r="X349" s="33"/>
      <c r="Y349" s="33"/>
      <c r="Z349" s="33"/>
      <c r="AA349" s="33"/>
      <c r="AB349" s="33"/>
      <c r="AC349" s="33"/>
      <c r="AD349" s="33"/>
      <c r="AE349" s="33"/>
      <c r="AR349" s="164" t="s">
        <v>138</v>
      </c>
      <c r="AT349" s="164" t="s">
        <v>134</v>
      </c>
      <c r="AU349" s="164" t="s">
        <v>139</v>
      </c>
      <c r="AY349" s="18" t="s">
        <v>132</v>
      </c>
      <c r="BE349" s="165">
        <f>IF(N349="základná",J349,0)</f>
        <v>0</v>
      </c>
      <c r="BF349" s="165">
        <f>IF(N349="znížená",J349,0)</f>
        <v>0</v>
      </c>
      <c r="BG349" s="165">
        <f>IF(N349="zákl. prenesená",J349,0)</f>
        <v>0</v>
      </c>
      <c r="BH349" s="165">
        <f>IF(N349="zníž. prenesená",J349,0)</f>
        <v>0</v>
      </c>
      <c r="BI349" s="165">
        <f>IF(N349="nulová",J349,0)</f>
        <v>0</v>
      </c>
      <c r="BJ349" s="18" t="s">
        <v>139</v>
      </c>
      <c r="BK349" s="165">
        <f>ROUND(I349*H349,2)</f>
        <v>0</v>
      </c>
      <c r="BL349" s="18" t="s">
        <v>138</v>
      </c>
      <c r="BM349" s="164" t="s">
        <v>582</v>
      </c>
    </row>
    <row r="350" spans="1:65" s="14" customFormat="1" x14ac:dyDescent="0.2">
      <c r="B350" s="174"/>
      <c r="D350" s="167" t="s">
        <v>141</v>
      </c>
      <c r="E350" s="175" t="s">
        <v>1</v>
      </c>
      <c r="F350" s="176" t="s">
        <v>583</v>
      </c>
      <c r="H350" s="177">
        <v>1.1599999999999999</v>
      </c>
      <c r="I350" s="178"/>
      <c r="L350" s="174"/>
      <c r="M350" s="179"/>
      <c r="N350" s="180"/>
      <c r="O350" s="180"/>
      <c r="P350" s="180"/>
      <c r="Q350" s="180"/>
      <c r="R350" s="180"/>
      <c r="S350" s="180"/>
      <c r="T350" s="181"/>
      <c r="AT350" s="175" t="s">
        <v>141</v>
      </c>
      <c r="AU350" s="175" t="s">
        <v>139</v>
      </c>
      <c r="AV350" s="14" t="s">
        <v>139</v>
      </c>
      <c r="AW350" s="14" t="s">
        <v>32</v>
      </c>
      <c r="AX350" s="14" t="s">
        <v>85</v>
      </c>
      <c r="AY350" s="175" t="s">
        <v>132</v>
      </c>
    </row>
    <row r="351" spans="1:65" s="2" customFormat="1" ht="33" customHeight="1" x14ac:dyDescent="0.2">
      <c r="A351" s="33"/>
      <c r="B351" s="151"/>
      <c r="C351" s="152" t="s">
        <v>584</v>
      </c>
      <c r="D351" s="152" t="s">
        <v>134</v>
      </c>
      <c r="E351" s="153" t="s">
        <v>585</v>
      </c>
      <c r="F351" s="154" t="s">
        <v>586</v>
      </c>
      <c r="G351" s="155" t="s">
        <v>193</v>
      </c>
      <c r="H351" s="156">
        <v>127.2</v>
      </c>
      <c r="I351" s="157"/>
      <c r="J351" s="158">
        <f>ROUND(I351*H351,2)</f>
        <v>0</v>
      </c>
      <c r="K351" s="159"/>
      <c r="L351" s="34"/>
      <c r="M351" s="160" t="s">
        <v>1</v>
      </c>
      <c r="N351" s="161" t="s">
        <v>43</v>
      </c>
      <c r="O351" s="62"/>
      <c r="P351" s="162">
        <f>O351*H351</f>
        <v>0</v>
      </c>
      <c r="Q351" s="162">
        <v>2.572E-2</v>
      </c>
      <c r="R351" s="162">
        <f>Q351*H351</f>
        <v>3.2715840000000003</v>
      </c>
      <c r="S351" s="162">
        <v>0</v>
      </c>
      <c r="T351" s="163">
        <f>S351*H351</f>
        <v>0</v>
      </c>
      <c r="U351" s="33"/>
      <c r="V351" s="33"/>
      <c r="W351" s="33"/>
      <c r="X351" s="33"/>
      <c r="Y351" s="33"/>
      <c r="Z351" s="33"/>
      <c r="AA351" s="33"/>
      <c r="AB351" s="33"/>
      <c r="AC351" s="33"/>
      <c r="AD351" s="33"/>
      <c r="AE351" s="33"/>
      <c r="AR351" s="164" t="s">
        <v>138</v>
      </c>
      <c r="AT351" s="164" t="s">
        <v>134</v>
      </c>
      <c r="AU351" s="164" t="s">
        <v>139</v>
      </c>
      <c r="AY351" s="18" t="s">
        <v>132</v>
      </c>
      <c r="BE351" s="165">
        <f>IF(N351="základná",J351,0)</f>
        <v>0</v>
      </c>
      <c r="BF351" s="165">
        <f>IF(N351="znížená",J351,0)</f>
        <v>0</v>
      </c>
      <c r="BG351" s="165">
        <f>IF(N351="zákl. prenesená",J351,0)</f>
        <v>0</v>
      </c>
      <c r="BH351" s="165">
        <f>IF(N351="zníž. prenesená",J351,0)</f>
        <v>0</v>
      </c>
      <c r="BI351" s="165">
        <f>IF(N351="nulová",J351,0)</f>
        <v>0</v>
      </c>
      <c r="BJ351" s="18" t="s">
        <v>139</v>
      </c>
      <c r="BK351" s="165">
        <f>ROUND(I351*H351,2)</f>
        <v>0</v>
      </c>
      <c r="BL351" s="18" t="s">
        <v>138</v>
      </c>
      <c r="BM351" s="164" t="s">
        <v>587</v>
      </c>
    </row>
    <row r="352" spans="1:65" s="14" customFormat="1" x14ac:dyDescent="0.2">
      <c r="B352" s="174"/>
      <c r="D352" s="167" t="s">
        <v>141</v>
      </c>
      <c r="E352" s="175" t="s">
        <v>1</v>
      </c>
      <c r="F352" s="176" t="s">
        <v>588</v>
      </c>
      <c r="H352" s="177">
        <v>89.6</v>
      </c>
      <c r="I352" s="178"/>
      <c r="L352" s="174"/>
      <c r="M352" s="179"/>
      <c r="N352" s="180"/>
      <c r="O352" s="180"/>
      <c r="P352" s="180"/>
      <c r="Q352" s="180"/>
      <c r="R352" s="180"/>
      <c r="S352" s="180"/>
      <c r="T352" s="181"/>
      <c r="AT352" s="175" t="s">
        <v>141</v>
      </c>
      <c r="AU352" s="175" t="s">
        <v>139</v>
      </c>
      <c r="AV352" s="14" t="s">
        <v>139</v>
      </c>
      <c r="AW352" s="14" t="s">
        <v>32</v>
      </c>
      <c r="AX352" s="14" t="s">
        <v>77</v>
      </c>
      <c r="AY352" s="175" t="s">
        <v>132</v>
      </c>
    </row>
    <row r="353" spans="1:65" s="14" customFormat="1" x14ac:dyDescent="0.2">
      <c r="B353" s="174"/>
      <c r="D353" s="167" t="s">
        <v>141</v>
      </c>
      <c r="E353" s="175" t="s">
        <v>1</v>
      </c>
      <c r="F353" s="176" t="s">
        <v>589</v>
      </c>
      <c r="H353" s="177">
        <v>37.6</v>
      </c>
      <c r="I353" s="178"/>
      <c r="L353" s="174"/>
      <c r="M353" s="179"/>
      <c r="N353" s="180"/>
      <c r="O353" s="180"/>
      <c r="P353" s="180"/>
      <c r="Q353" s="180"/>
      <c r="R353" s="180"/>
      <c r="S353" s="180"/>
      <c r="T353" s="181"/>
      <c r="AT353" s="175" t="s">
        <v>141</v>
      </c>
      <c r="AU353" s="175" t="s">
        <v>139</v>
      </c>
      <c r="AV353" s="14" t="s">
        <v>139</v>
      </c>
      <c r="AW353" s="14" t="s">
        <v>32</v>
      </c>
      <c r="AX353" s="14" t="s">
        <v>77</v>
      </c>
      <c r="AY353" s="175" t="s">
        <v>132</v>
      </c>
    </row>
    <row r="354" spans="1:65" s="15" customFormat="1" x14ac:dyDescent="0.2">
      <c r="B354" s="182"/>
      <c r="D354" s="167" t="s">
        <v>141</v>
      </c>
      <c r="E354" s="183" t="s">
        <v>1</v>
      </c>
      <c r="F354" s="184" t="s">
        <v>172</v>
      </c>
      <c r="H354" s="185">
        <v>127.19999999999999</v>
      </c>
      <c r="I354" s="186"/>
      <c r="L354" s="182"/>
      <c r="M354" s="187"/>
      <c r="N354" s="188"/>
      <c r="O354" s="188"/>
      <c r="P354" s="188"/>
      <c r="Q354" s="188"/>
      <c r="R354" s="188"/>
      <c r="S354" s="188"/>
      <c r="T354" s="189"/>
      <c r="AT354" s="183" t="s">
        <v>141</v>
      </c>
      <c r="AU354" s="183" t="s">
        <v>139</v>
      </c>
      <c r="AV354" s="15" t="s">
        <v>138</v>
      </c>
      <c r="AW354" s="15" t="s">
        <v>32</v>
      </c>
      <c r="AX354" s="15" t="s">
        <v>85</v>
      </c>
      <c r="AY354" s="183" t="s">
        <v>132</v>
      </c>
    </row>
    <row r="355" spans="1:65" s="2" customFormat="1" ht="33" customHeight="1" x14ac:dyDescent="0.2">
      <c r="A355" s="33"/>
      <c r="B355" s="151"/>
      <c r="C355" s="152" t="s">
        <v>590</v>
      </c>
      <c r="D355" s="152" t="s">
        <v>134</v>
      </c>
      <c r="E355" s="153" t="s">
        <v>591</v>
      </c>
      <c r="F355" s="154" t="s">
        <v>592</v>
      </c>
      <c r="G355" s="155" t="s">
        <v>193</v>
      </c>
      <c r="H355" s="156">
        <v>127.2</v>
      </c>
      <c r="I355" s="157"/>
      <c r="J355" s="158">
        <f>ROUND(I355*H355,2)</f>
        <v>0</v>
      </c>
      <c r="K355" s="159"/>
      <c r="L355" s="34"/>
      <c r="M355" s="160" t="s">
        <v>1</v>
      </c>
      <c r="N355" s="161" t="s">
        <v>43</v>
      </c>
      <c r="O355" s="62"/>
      <c r="P355" s="162">
        <f>O355*H355</f>
        <v>0</v>
      </c>
      <c r="Q355" s="162">
        <v>2.572E-2</v>
      </c>
      <c r="R355" s="162">
        <f>Q355*H355</f>
        <v>3.2715840000000003</v>
      </c>
      <c r="S355" s="162">
        <v>0</v>
      </c>
      <c r="T355" s="163">
        <f>S355*H355</f>
        <v>0</v>
      </c>
      <c r="U355" s="33"/>
      <c r="V355" s="33"/>
      <c r="W355" s="33"/>
      <c r="X355" s="33"/>
      <c r="Y355" s="33"/>
      <c r="Z355" s="33"/>
      <c r="AA355" s="33"/>
      <c r="AB355" s="33"/>
      <c r="AC355" s="33"/>
      <c r="AD355" s="33"/>
      <c r="AE355" s="33"/>
      <c r="AR355" s="164" t="s">
        <v>138</v>
      </c>
      <c r="AT355" s="164" t="s">
        <v>134</v>
      </c>
      <c r="AU355" s="164" t="s">
        <v>139</v>
      </c>
      <c r="AY355" s="18" t="s">
        <v>132</v>
      </c>
      <c r="BE355" s="165">
        <f>IF(N355="základná",J355,0)</f>
        <v>0</v>
      </c>
      <c r="BF355" s="165">
        <f>IF(N355="znížená",J355,0)</f>
        <v>0</v>
      </c>
      <c r="BG355" s="165">
        <f>IF(N355="zákl. prenesená",J355,0)</f>
        <v>0</v>
      </c>
      <c r="BH355" s="165">
        <f>IF(N355="zníž. prenesená",J355,0)</f>
        <v>0</v>
      </c>
      <c r="BI355" s="165">
        <f>IF(N355="nulová",J355,0)</f>
        <v>0</v>
      </c>
      <c r="BJ355" s="18" t="s">
        <v>139</v>
      </c>
      <c r="BK355" s="165">
        <f>ROUND(I355*H355,2)</f>
        <v>0</v>
      </c>
      <c r="BL355" s="18" t="s">
        <v>138</v>
      </c>
      <c r="BM355" s="164" t="s">
        <v>593</v>
      </c>
    </row>
    <row r="356" spans="1:65" s="2" customFormat="1" ht="24.2" customHeight="1" x14ac:dyDescent="0.2">
      <c r="A356" s="33"/>
      <c r="B356" s="151"/>
      <c r="C356" s="152" t="s">
        <v>594</v>
      </c>
      <c r="D356" s="152" t="s">
        <v>134</v>
      </c>
      <c r="E356" s="153" t="s">
        <v>595</v>
      </c>
      <c r="F356" s="154" t="s">
        <v>596</v>
      </c>
      <c r="G356" s="155" t="s">
        <v>193</v>
      </c>
      <c r="H356" s="156">
        <v>46.3</v>
      </c>
      <c r="I356" s="157"/>
      <c r="J356" s="158">
        <f>ROUND(I356*H356,2)</f>
        <v>0</v>
      </c>
      <c r="K356" s="159"/>
      <c r="L356" s="34"/>
      <c r="M356" s="160" t="s">
        <v>1</v>
      </c>
      <c r="N356" s="161" t="s">
        <v>43</v>
      </c>
      <c r="O356" s="62"/>
      <c r="P356" s="162">
        <f>O356*H356</f>
        <v>0</v>
      </c>
      <c r="Q356" s="162">
        <v>4.2198630000000001E-2</v>
      </c>
      <c r="R356" s="162">
        <f>Q356*H356</f>
        <v>1.9537965689999999</v>
      </c>
      <c r="S356" s="162">
        <v>0</v>
      </c>
      <c r="T356" s="163">
        <f>S356*H356</f>
        <v>0</v>
      </c>
      <c r="U356" s="33"/>
      <c r="V356" s="33"/>
      <c r="W356" s="33"/>
      <c r="X356" s="33"/>
      <c r="Y356" s="33"/>
      <c r="Z356" s="33"/>
      <c r="AA356" s="33"/>
      <c r="AB356" s="33"/>
      <c r="AC356" s="33"/>
      <c r="AD356" s="33"/>
      <c r="AE356" s="33"/>
      <c r="AR356" s="164" t="s">
        <v>138</v>
      </c>
      <c r="AT356" s="164" t="s">
        <v>134</v>
      </c>
      <c r="AU356" s="164" t="s">
        <v>139</v>
      </c>
      <c r="AY356" s="18" t="s">
        <v>132</v>
      </c>
      <c r="BE356" s="165">
        <f>IF(N356="základná",J356,0)</f>
        <v>0</v>
      </c>
      <c r="BF356" s="165">
        <f>IF(N356="znížená",J356,0)</f>
        <v>0</v>
      </c>
      <c r="BG356" s="165">
        <f>IF(N356="zákl. prenesená",J356,0)</f>
        <v>0</v>
      </c>
      <c r="BH356" s="165">
        <f>IF(N356="zníž. prenesená",J356,0)</f>
        <v>0</v>
      </c>
      <c r="BI356" s="165">
        <f>IF(N356="nulová",J356,0)</f>
        <v>0</v>
      </c>
      <c r="BJ356" s="18" t="s">
        <v>139</v>
      </c>
      <c r="BK356" s="165">
        <f>ROUND(I356*H356,2)</f>
        <v>0</v>
      </c>
      <c r="BL356" s="18" t="s">
        <v>138</v>
      </c>
      <c r="BM356" s="164" t="s">
        <v>597</v>
      </c>
    </row>
    <row r="357" spans="1:65" s="13" customFormat="1" x14ac:dyDescent="0.2">
      <c r="B357" s="166"/>
      <c r="D357" s="167" t="s">
        <v>141</v>
      </c>
      <c r="E357" s="168" t="s">
        <v>1</v>
      </c>
      <c r="F357" s="169" t="s">
        <v>598</v>
      </c>
      <c r="H357" s="168" t="s">
        <v>1</v>
      </c>
      <c r="I357" s="170"/>
      <c r="L357" s="166"/>
      <c r="M357" s="171"/>
      <c r="N357" s="172"/>
      <c r="O357" s="172"/>
      <c r="P357" s="172"/>
      <c r="Q357" s="172"/>
      <c r="R357" s="172"/>
      <c r="S357" s="172"/>
      <c r="T357" s="173"/>
      <c r="AT357" s="168" t="s">
        <v>141</v>
      </c>
      <c r="AU357" s="168" t="s">
        <v>139</v>
      </c>
      <c r="AV357" s="13" t="s">
        <v>85</v>
      </c>
      <c r="AW357" s="13" t="s">
        <v>32</v>
      </c>
      <c r="AX357" s="13" t="s">
        <v>77</v>
      </c>
      <c r="AY357" s="168" t="s">
        <v>132</v>
      </c>
    </row>
    <row r="358" spans="1:65" s="14" customFormat="1" x14ac:dyDescent="0.2">
      <c r="B358" s="174"/>
      <c r="D358" s="167" t="s">
        <v>141</v>
      </c>
      <c r="E358" s="175" t="s">
        <v>1</v>
      </c>
      <c r="F358" s="176" t="s">
        <v>599</v>
      </c>
      <c r="H358" s="177">
        <v>34.299999999999997</v>
      </c>
      <c r="I358" s="178"/>
      <c r="L358" s="174"/>
      <c r="M358" s="179"/>
      <c r="N358" s="180"/>
      <c r="O358" s="180"/>
      <c r="P358" s="180"/>
      <c r="Q358" s="180"/>
      <c r="R358" s="180"/>
      <c r="S358" s="180"/>
      <c r="T358" s="181"/>
      <c r="AT358" s="175" t="s">
        <v>141</v>
      </c>
      <c r="AU358" s="175" t="s">
        <v>139</v>
      </c>
      <c r="AV358" s="14" t="s">
        <v>139</v>
      </c>
      <c r="AW358" s="14" t="s">
        <v>32</v>
      </c>
      <c r="AX358" s="14" t="s">
        <v>77</v>
      </c>
      <c r="AY358" s="175" t="s">
        <v>132</v>
      </c>
    </row>
    <row r="359" spans="1:65" s="13" customFormat="1" x14ac:dyDescent="0.2">
      <c r="B359" s="166"/>
      <c r="D359" s="167" t="s">
        <v>141</v>
      </c>
      <c r="E359" s="168" t="s">
        <v>1</v>
      </c>
      <c r="F359" s="169" t="s">
        <v>600</v>
      </c>
      <c r="H359" s="168" t="s">
        <v>1</v>
      </c>
      <c r="I359" s="170"/>
      <c r="L359" s="166"/>
      <c r="M359" s="171"/>
      <c r="N359" s="172"/>
      <c r="O359" s="172"/>
      <c r="P359" s="172"/>
      <c r="Q359" s="172"/>
      <c r="R359" s="172"/>
      <c r="S359" s="172"/>
      <c r="T359" s="173"/>
      <c r="AT359" s="168" t="s">
        <v>141</v>
      </c>
      <c r="AU359" s="168" t="s">
        <v>139</v>
      </c>
      <c r="AV359" s="13" t="s">
        <v>85</v>
      </c>
      <c r="AW359" s="13" t="s">
        <v>32</v>
      </c>
      <c r="AX359" s="13" t="s">
        <v>77</v>
      </c>
      <c r="AY359" s="168" t="s">
        <v>132</v>
      </c>
    </row>
    <row r="360" spans="1:65" s="14" customFormat="1" x14ac:dyDescent="0.2">
      <c r="B360" s="174"/>
      <c r="D360" s="167" t="s">
        <v>141</v>
      </c>
      <c r="E360" s="175" t="s">
        <v>1</v>
      </c>
      <c r="F360" s="176" t="s">
        <v>601</v>
      </c>
      <c r="H360" s="177">
        <v>12</v>
      </c>
      <c r="I360" s="178"/>
      <c r="L360" s="174"/>
      <c r="M360" s="179"/>
      <c r="N360" s="180"/>
      <c r="O360" s="180"/>
      <c r="P360" s="180"/>
      <c r="Q360" s="180"/>
      <c r="R360" s="180"/>
      <c r="S360" s="180"/>
      <c r="T360" s="181"/>
      <c r="AT360" s="175" t="s">
        <v>141</v>
      </c>
      <c r="AU360" s="175" t="s">
        <v>139</v>
      </c>
      <c r="AV360" s="14" t="s">
        <v>139</v>
      </c>
      <c r="AW360" s="14" t="s">
        <v>32</v>
      </c>
      <c r="AX360" s="14" t="s">
        <v>77</v>
      </c>
      <c r="AY360" s="175" t="s">
        <v>132</v>
      </c>
    </row>
    <row r="361" spans="1:65" s="15" customFormat="1" x14ac:dyDescent="0.2">
      <c r="B361" s="182"/>
      <c r="D361" s="167" t="s">
        <v>141</v>
      </c>
      <c r="E361" s="183" t="s">
        <v>1</v>
      </c>
      <c r="F361" s="184" t="s">
        <v>172</v>
      </c>
      <c r="H361" s="185">
        <v>46.3</v>
      </c>
      <c r="I361" s="186"/>
      <c r="L361" s="182"/>
      <c r="M361" s="187"/>
      <c r="N361" s="188"/>
      <c r="O361" s="188"/>
      <c r="P361" s="188"/>
      <c r="Q361" s="188"/>
      <c r="R361" s="188"/>
      <c r="S361" s="188"/>
      <c r="T361" s="189"/>
      <c r="AT361" s="183" t="s">
        <v>141</v>
      </c>
      <c r="AU361" s="183" t="s">
        <v>139</v>
      </c>
      <c r="AV361" s="15" t="s">
        <v>138</v>
      </c>
      <c r="AW361" s="15" t="s">
        <v>32</v>
      </c>
      <c r="AX361" s="15" t="s">
        <v>85</v>
      </c>
      <c r="AY361" s="183" t="s">
        <v>132</v>
      </c>
    </row>
    <row r="362" spans="1:65" s="2" customFormat="1" ht="16.5" customHeight="1" x14ac:dyDescent="0.2">
      <c r="A362" s="33"/>
      <c r="B362" s="151"/>
      <c r="C362" s="152" t="s">
        <v>602</v>
      </c>
      <c r="D362" s="152" t="s">
        <v>134</v>
      </c>
      <c r="E362" s="153" t="s">
        <v>603</v>
      </c>
      <c r="F362" s="154" t="s">
        <v>604</v>
      </c>
      <c r="G362" s="155" t="s">
        <v>193</v>
      </c>
      <c r="H362" s="156">
        <v>34.25</v>
      </c>
      <c r="I362" s="157"/>
      <c r="J362" s="158">
        <f>ROUND(I362*H362,2)</f>
        <v>0</v>
      </c>
      <c r="K362" s="159"/>
      <c r="L362" s="34"/>
      <c r="M362" s="160" t="s">
        <v>1</v>
      </c>
      <c r="N362" s="161" t="s">
        <v>43</v>
      </c>
      <c r="O362" s="62"/>
      <c r="P362" s="162">
        <f>O362*H362</f>
        <v>0</v>
      </c>
      <c r="Q362" s="162">
        <v>5.0000000000000002E-5</v>
      </c>
      <c r="R362" s="162">
        <f>Q362*H362</f>
        <v>1.7125E-3</v>
      </c>
      <c r="S362" s="162">
        <v>0</v>
      </c>
      <c r="T362" s="163">
        <f>S362*H362</f>
        <v>0</v>
      </c>
      <c r="U362" s="33"/>
      <c r="V362" s="33"/>
      <c r="W362" s="33"/>
      <c r="X362" s="33"/>
      <c r="Y362" s="33"/>
      <c r="Z362" s="33"/>
      <c r="AA362" s="33"/>
      <c r="AB362" s="33"/>
      <c r="AC362" s="33"/>
      <c r="AD362" s="33"/>
      <c r="AE362" s="33"/>
      <c r="AR362" s="164" t="s">
        <v>138</v>
      </c>
      <c r="AT362" s="164" t="s">
        <v>134</v>
      </c>
      <c r="AU362" s="164" t="s">
        <v>139</v>
      </c>
      <c r="AY362" s="18" t="s">
        <v>132</v>
      </c>
      <c r="BE362" s="165">
        <f>IF(N362="základná",J362,0)</f>
        <v>0</v>
      </c>
      <c r="BF362" s="165">
        <f>IF(N362="znížená",J362,0)</f>
        <v>0</v>
      </c>
      <c r="BG362" s="165">
        <f>IF(N362="zákl. prenesená",J362,0)</f>
        <v>0</v>
      </c>
      <c r="BH362" s="165">
        <f>IF(N362="zníž. prenesená",J362,0)</f>
        <v>0</v>
      </c>
      <c r="BI362" s="165">
        <f>IF(N362="nulová",J362,0)</f>
        <v>0</v>
      </c>
      <c r="BJ362" s="18" t="s">
        <v>139</v>
      </c>
      <c r="BK362" s="165">
        <f>ROUND(I362*H362,2)</f>
        <v>0</v>
      </c>
      <c r="BL362" s="18" t="s">
        <v>138</v>
      </c>
      <c r="BM362" s="164" t="s">
        <v>605</v>
      </c>
    </row>
    <row r="363" spans="1:65" s="13" customFormat="1" x14ac:dyDescent="0.2">
      <c r="B363" s="166"/>
      <c r="D363" s="167" t="s">
        <v>141</v>
      </c>
      <c r="E363" s="168" t="s">
        <v>1</v>
      </c>
      <c r="F363" s="169" t="s">
        <v>558</v>
      </c>
      <c r="H363" s="168" t="s">
        <v>1</v>
      </c>
      <c r="I363" s="170"/>
      <c r="L363" s="166"/>
      <c r="M363" s="171"/>
      <c r="N363" s="172"/>
      <c r="O363" s="172"/>
      <c r="P363" s="172"/>
      <c r="Q363" s="172"/>
      <c r="R363" s="172"/>
      <c r="S363" s="172"/>
      <c r="T363" s="173"/>
      <c r="AT363" s="168" t="s">
        <v>141</v>
      </c>
      <c r="AU363" s="168" t="s">
        <v>139</v>
      </c>
      <c r="AV363" s="13" t="s">
        <v>85</v>
      </c>
      <c r="AW363" s="13" t="s">
        <v>32</v>
      </c>
      <c r="AX363" s="13" t="s">
        <v>77</v>
      </c>
      <c r="AY363" s="168" t="s">
        <v>132</v>
      </c>
    </row>
    <row r="364" spans="1:65" s="14" customFormat="1" x14ac:dyDescent="0.2">
      <c r="B364" s="174"/>
      <c r="D364" s="167" t="s">
        <v>141</v>
      </c>
      <c r="E364" s="175" t="s">
        <v>1</v>
      </c>
      <c r="F364" s="176" t="s">
        <v>606</v>
      </c>
      <c r="H364" s="177">
        <v>15.45</v>
      </c>
      <c r="I364" s="178"/>
      <c r="L364" s="174"/>
      <c r="M364" s="179"/>
      <c r="N364" s="180"/>
      <c r="O364" s="180"/>
      <c r="P364" s="180"/>
      <c r="Q364" s="180"/>
      <c r="R364" s="180"/>
      <c r="S364" s="180"/>
      <c r="T364" s="181"/>
      <c r="AT364" s="175" t="s">
        <v>141</v>
      </c>
      <c r="AU364" s="175" t="s">
        <v>139</v>
      </c>
      <c r="AV364" s="14" t="s">
        <v>139</v>
      </c>
      <c r="AW364" s="14" t="s">
        <v>32</v>
      </c>
      <c r="AX364" s="14" t="s">
        <v>77</v>
      </c>
      <c r="AY364" s="175" t="s">
        <v>132</v>
      </c>
    </row>
    <row r="365" spans="1:65" s="13" customFormat="1" x14ac:dyDescent="0.2">
      <c r="B365" s="166"/>
      <c r="D365" s="167" t="s">
        <v>141</v>
      </c>
      <c r="E365" s="168" t="s">
        <v>1</v>
      </c>
      <c r="F365" s="169" t="s">
        <v>560</v>
      </c>
      <c r="H365" s="168" t="s">
        <v>1</v>
      </c>
      <c r="I365" s="170"/>
      <c r="L365" s="166"/>
      <c r="M365" s="171"/>
      <c r="N365" s="172"/>
      <c r="O365" s="172"/>
      <c r="P365" s="172"/>
      <c r="Q365" s="172"/>
      <c r="R365" s="172"/>
      <c r="S365" s="172"/>
      <c r="T365" s="173"/>
      <c r="AT365" s="168" t="s">
        <v>141</v>
      </c>
      <c r="AU365" s="168" t="s">
        <v>139</v>
      </c>
      <c r="AV365" s="13" t="s">
        <v>85</v>
      </c>
      <c r="AW365" s="13" t="s">
        <v>32</v>
      </c>
      <c r="AX365" s="13" t="s">
        <v>77</v>
      </c>
      <c r="AY365" s="168" t="s">
        <v>132</v>
      </c>
    </row>
    <row r="366" spans="1:65" s="14" customFormat="1" x14ac:dyDescent="0.2">
      <c r="B366" s="174"/>
      <c r="D366" s="167" t="s">
        <v>141</v>
      </c>
      <c r="E366" s="175" t="s">
        <v>1</v>
      </c>
      <c r="F366" s="176" t="s">
        <v>607</v>
      </c>
      <c r="H366" s="177">
        <v>18.8</v>
      </c>
      <c r="I366" s="178"/>
      <c r="L366" s="174"/>
      <c r="M366" s="179"/>
      <c r="N366" s="180"/>
      <c r="O366" s="180"/>
      <c r="P366" s="180"/>
      <c r="Q366" s="180"/>
      <c r="R366" s="180"/>
      <c r="S366" s="180"/>
      <c r="T366" s="181"/>
      <c r="AT366" s="175" t="s">
        <v>141</v>
      </c>
      <c r="AU366" s="175" t="s">
        <v>139</v>
      </c>
      <c r="AV366" s="14" t="s">
        <v>139</v>
      </c>
      <c r="AW366" s="14" t="s">
        <v>32</v>
      </c>
      <c r="AX366" s="14" t="s">
        <v>77</v>
      </c>
      <c r="AY366" s="175" t="s">
        <v>132</v>
      </c>
    </row>
    <row r="367" spans="1:65" s="15" customFormat="1" x14ac:dyDescent="0.2">
      <c r="B367" s="182"/>
      <c r="D367" s="167" t="s">
        <v>141</v>
      </c>
      <c r="E367" s="183" t="s">
        <v>1</v>
      </c>
      <c r="F367" s="184" t="s">
        <v>172</v>
      </c>
      <c r="H367" s="185">
        <v>34.25</v>
      </c>
      <c r="I367" s="186"/>
      <c r="L367" s="182"/>
      <c r="M367" s="187"/>
      <c r="N367" s="188"/>
      <c r="O367" s="188"/>
      <c r="P367" s="188"/>
      <c r="Q367" s="188"/>
      <c r="R367" s="188"/>
      <c r="S367" s="188"/>
      <c r="T367" s="189"/>
      <c r="AT367" s="183" t="s">
        <v>141</v>
      </c>
      <c r="AU367" s="183" t="s">
        <v>139</v>
      </c>
      <c r="AV367" s="15" t="s">
        <v>138</v>
      </c>
      <c r="AW367" s="15" t="s">
        <v>32</v>
      </c>
      <c r="AX367" s="15" t="s">
        <v>85</v>
      </c>
      <c r="AY367" s="183" t="s">
        <v>132</v>
      </c>
    </row>
    <row r="368" spans="1:65" s="2" customFormat="1" ht="16.5" customHeight="1" x14ac:dyDescent="0.2">
      <c r="A368" s="33"/>
      <c r="B368" s="151"/>
      <c r="C368" s="152" t="s">
        <v>608</v>
      </c>
      <c r="D368" s="152" t="s">
        <v>134</v>
      </c>
      <c r="E368" s="153" t="s">
        <v>609</v>
      </c>
      <c r="F368" s="154" t="s">
        <v>610</v>
      </c>
      <c r="G368" s="155" t="s">
        <v>176</v>
      </c>
      <c r="H368" s="156">
        <v>21</v>
      </c>
      <c r="I368" s="157"/>
      <c r="J368" s="158">
        <f>ROUND(I368*H368,2)</f>
        <v>0</v>
      </c>
      <c r="K368" s="159"/>
      <c r="L368" s="34"/>
      <c r="M368" s="160" t="s">
        <v>1</v>
      </c>
      <c r="N368" s="161" t="s">
        <v>43</v>
      </c>
      <c r="O368" s="62"/>
      <c r="P368" s="162">
        <f>O368*H368</f>
        <v>0</v>
      </c>
      <c r="Q368" s="162">
        <v>8.7000000000000001E-4</v>
      </c>
      <c r="R368" s="162">
        <f>Q368*H368</f>
        <v>1.8270000000000002E-2</v>
      </c>
      <c r="S368" s="162">
        <v>0</v>
      </c>
      <c r="T368" s="163">
        <f>S368*H368</f>
        <v>0</v>
      </c>
      <c r="U368" s="33"/>
      <c r="V368" s="33"/>
      <c r="W368" s="33"/>
      <c r="X368" s="33"/>
      <c r="Y368" s="33"/>
      <c r="Z368" s="33"/>
      <c r="AA368" s="33"/>
      <c r="AB368" s="33"/>
      <c r="AC368" s="33"/>
      <c r="AD368" s="33"/>
      <c r="AE368" s="33"/>
      <c r="AR368" s="164" t="s">
        <v>138</v>
      </c>
      <c r="AT368" s="164" t="s">
        <v>134</v>
      </c>
      <c r="AU368" s="164" t="s">
        <v>139</v>
      </c>
      <c r="AY368" s="18" t="s">
        <v>132</v>
      </c>
      <c r="BE368" s="165">
        <f>IF(N368="základná",J368,0)</f>
        <v>0</v>
      </c>
      <c r="BF368" s="165">
        <f>IF(N368="znížená",J368,0)</f>
        <v>0</v>
      </c>
      <c r="BG368" s="165">
        <f>IF(N368="zákl. prenesená",J368,0)</f>
        <v>0</v>
      </c>
      <c r="BH368" s="165">
        <f>IF(N368="zníž. prenesená",J368,0)</f>
        <v>0</v>
      </c>
      <c r="BI368" s="165">
        <f>IF(N368="nulová",J368,0)</f>
        <v>0</v>
      </c>
      <c r="BJ368" s="18" t="s">
        <v>139</v>
      </c>
      <c r="BK368" s="165">
        <f>ROUND(I368*H368,2)</f>
        <v>0</v>
      </c>
      <c r="BL368" s="18" t="s">
        <v>138</v>
      </c>
      <c r="BM368" s="164" t="s">
        <v>611</v>
      </c>
    </row>
    <row r="369" spans="1:65" s="14" customFormat="1" x14ac:dyDescent="0.2">
      <c r="B369" s="174"/>
      <c r="D369" s="167" t="s">
        <v>141</v>
      </c>
      <c r="E369" s="175" t="s">
        <v>1</v>
      </c>
      <c r="F369" s="176" t="s">
        <v>253</v>
      </c>
      <c r="H369" s="177">
        <v>21</v>
      </c>
      <c r="I369" s="178"/>
      <c r="L369" s="174"/>
      <c r="M369" s="179"/>
      <c r="N369" s="180"/>
      <c r="O369" s="180"/>
      <c r="P369" s="180"/>
      <c r="Q369" s="180"/>
      <c r="R369" s="180"/>
      <c r="S369" s="180"/>
      <c r="T369" s="181"/>
      <c r="AT369" s="175" t="s">
        <v>141</v>
      </c>
      <c r="AU369" s="175" t="s">
        <v>139</v>
      </c>
      <c r="AV369" s="14" t="s">
        <v>139</v>
      </c>
      <c r="AW369" s="14" t="s">
        <v>32</v>
      </c>
      <c r="AX369" s="14" t="s">
        <v>85</v>
      </c>
      <c r="AY369" s="175" t="s">
        <v>132</v>
      </c>
    </row>
    <row r="370" spans="1:65" s="2" customFormat="1" ht="16.5" customHeight="1" x14ac:dyDescent="0.2">
      <c r="A370" s="33"/>
      <c r="B370" s="151"/>
      <c r="C370" s="152" t="s">
        <v>612</v>
      </c>
      <c r="D370" s="152" t="s">
        <v>134</v>
      </c>
      <c r="E370" s="153" t="s">
        <v>613</v>
      </c>
      <c r="F370" s="154" t="s">
        <v>614</v>
      </c>
      <c r="G370" s="155" t="s">
        <v>176</v>
      </c>
      <c r="H370" s="156">
        <v>19</v>
      </c>
      <c r="I370" s="157"/>
      <c r="J370" s="158">
        <f>ROUND(I370*H370,2)</f>
        <v>0</v>
      </c>
      <c r="K370" s="159"/>
      <c r="L370" s="34"/>
      <c r="M370" s="160" t="s">
        <v>1</v>
      </c>
      <c r="N370" s="161" t="s">
        <v>43</v>
      </c>
      <c r="O370" s="62"/>
      <c r="P370" s="162">
        <f>O370*H370</f>
        <v>0</v>
      </c>
      <c r="Q370" s="162">
        <v>7.3499999999999998E-5</v>
      </c>
      <c r="R370" s="162">
        <f>Q370*H370</f>
        <v>1.3965E-3</v>
      </c>
      <c r="S370" s="162">
        <v>0</v>
      </c>
      <c r="T370" s="163">
        <f>S370*H370</f>
        <v>0</v>
      </c>
      <c r="U370" s="33"/>
      <c r="V370" s="33"/>
      <c r="W370" s="33"/>
      <c r="X370" s="33"/>
      <c r="Y370" s="33"/>
      <c r="Z370" s="33"/>
      <c r="AA370" s="33"/>
      <c r="AB370" s="33"/>
      <c r="AC370" s="33"/>
      <c r="AD370" s="33"/>
      <c r="AE370" s="33"/>
      <c r="AR370" s="164" t="s">
        <v>138</v>
      </c>
      <c r="AT370" s="164" t="s">
        <v>134</v>
      </c>
      <c r="AU370" s="164" t="s">
        <v>139</v>
      </c>
      <c r="AY370" s="18" t="s">
        <v>132</v>
      </c>
      <c r="BE370" s="165">
        <f>IF(N370="základná",J370,0)</f>
        <v>0</v>
      </c>
      <c r="BF370" s="165">
        <f>IF(N370="znížená",J370,0)</f>
        <v>0</v>
      </c>
      <c r="BG370" s="165">
        <f>IF(N370="zákl. prenesená",J370,0)</f>
        <v>0</v>
      </c>
      <c r="BH370" s="165">
        <f>IF(N370="zníž. prenesená",J370,0)</f>
        <v>0</v>
      </c>
      <c r="BI370" s="165">
        <f>IF(N370="nulová",J370,0)</f>
        <v>0</v>
      </c>
      <c r="BJ370" s="18" t="s">
        <v>139</v>
      </c>
      <c r="BK370" s="165">
        <f>ROUND(I370*H370,2)</f>
        <v>0</v>
      </c>
      <c r="BL370" s="18" t="s">
        <v>138</v>
      </c>
      <c r="BM370" s="164" t="s">
        <v>615</v>
      </c>
    </row>
    <row r="371" spans="1:65" s="13" customFormat="1" x14ac:dyDescent="0.2">
      <c r="B371" s="166"/>
      <c r="D371" s="167" t="s">
        <v>141</v>
      </c>
      <c r="E371" s="168" t="s">
        <v>1</v>
      </c>
      <c r="F371" s="169" t="s">
        <v>616</v>
      </c>
      <c r="H371" s="168" t="s">
        <v>1</v>
      </c>
      <c r="I371" s="170"/>
      <c r="L371" s="166"/>
      <c r="M371" s="171"/>
      <c r="N371" s="172"/>
      <c r="O371" s="172"/>
      <c r="P371" s="172"/>
      <c r="Q371" s="172"/>
      <c r="R371" s="172"/>
      <c r="S371" s="172"/>
      <c r="T371" s="173"/>
      <c r="AT371" s="168" t="s">
        <v>141</v>
      </c>
      <c r="AU371" s="168" t="s">
        <v>139</v>
      </c>
      <c r="AV371" s="13" t="s">
        <v>85</v>
      </c>
      <c r="AW371" s="13" t="s">
        <v>32</v>
      </c>
      <c r="AX371" s="13" t="s">
        <v>77</v>
      </c>
      <c r="AY371" s="168" t="s">
        <v>132</v>
      </c>
    </row>
    <row r="372" spans="1:65" s="14" customFormat="1" x14ac:dyDescent="0.2">
      <c r="B372" s="174"/>
      <c r="D372" s="167" t="s">
        <v>141</v>
      </c>
      <c r="E372" s="175" t="s">
        <v>1</v>
      </c>
      <c r="F372" s="176" t="s">
        <v>202</v>
      </c>
      <c r="H372" s="177">
        <v>12</v>
      </c>
      <c r="I372" s="178"/>
      <c r="L372" s="174"/>
      <c r="M372" s="179"/>
      <c r="N372" s="180"/>
      <c r="O372" s="180"/>
      <c r="P372" s="180"/>
      <c r="Q372" s="180"/>
      <c r="R372" s="180"/>
      <c r="S372" s="180"/>
      <c r="T372" s="181"/>
      <c r="AT372" s="175" t="s">
        <v>141</v>
      </c>
      <c r="AU372" s="175" t="s">
        <v>139</v>
      </c>
      <c r="AV372" s="14" t="s">
        <v>139</v>
      </c>
      <c r="AW372" s="14" t="s">
        <v>32</v>
      </c>
      <c r="AX372" s="14" t="s">
        <v>77</v>
      </c>
      <c r="AY372" s="175" t="s">
        <v>132</v>
      </c>
    </row>
    <row r="373" spans="1:65" s="13" customFormat="1" x14ac:dyDescent="0.2">
      <c r="B373" s="166"/>
      <c r="D373" s="167" t="s">
        <v>141</v>
      </c>
      <c r="E373" s="168" t="s">
        <v>1</v>
      </c>
      <c r="F373" s="169" t="s">
        <v>617</v>
      </c>
      <c r="H373" s="168" t="s">
        <v>1</v>
      </c>
      <c r="I373" s="170"/>
      <c r="L373" s="166"/>
      <c r="M373" s="171"/>
      <c r="N373" s="172"/>
      <c r="O373" s="172"/>
      <c r="P373" s="172"/>
      <c r="Q373" s="172"/>
      <c r="R373" s="172"/>
      <c r="S373" s="172"/>
      <c r="T373" s="173"/>
      <c r="AT373" s="168" t="s">
        <v>141</v>
      </c>
      <c r="AU373" s="168" t="s">
        <v>139</v>
      </c>
      <c r="AV373" s="13" t="s">
        <v>85</v>
      </c>
      <c r="AW373" s="13" t="s">
        <v>32</v>
      </c>
      <c r="AX373" s="13" t="s">
        <v>77</v>
      </c>
      <c r="AY373" s="168" t="s">
        <v>132</v>
      </c>
    </row>
    <row r="374" spans="1:65" s="14" customFormat="1" x14ac:dyDescent="0.2">
      <c r="B374" s="174"/>
      <c r="D374" s="167" t="s">
        <v>141</v>
      </c>
      <c r="E374" s="175" t="s">
        <v>1</v>
      </c>
      <c r="F374" s="176" t="s">
        <v>618</v>
      </c>
      <c r="H374" s="177">
        <v>7</v>
      </c>
      <c r="I374" s="178"/>
      <c r="L374" s="174"/>
      <c r="M374" s="179"/>
      <c r="N374" s="180"/>
      <c r="O374" s="180"/>
      <c r="P374" s="180"/>
      <c r="Q374" s="180"/>
      <c r="R374" s="180"/>
      <c r="S374" s="180"/>
      <c r="T374" s="181"/>
      <c r="AT374" s="175" t="s">
        <v>141</v>
      </c>
      <c r="AU374" s="175" t="s">
        <v>139</v>
      </c>
      <c r="AV374" s="14" t="s">
        <v>139</v>
      </c>
      <c r="AW374" s="14" t="s">
        <v>32</v>
      </c>
      <c r="AX374" s="14" t="s">
        <v>77</v>
      </c>
      <c r="AY374" s="175" t="s">
        <v>132</v>
      </c>
    </row>
    <row r="375" spans="1:65" s="15" customFormat="1" x14ac:dyDescent="0.2">
      <c r="B375" s="182"/>
      <c r="D375" s="167" t="s">
        <v>141</v>
      </c>
      <c r="E375" s="183" t="s">
        <v>1</v>
      </c>
      <c r="F375" s="184" t="s">
        <v>172</v>
      </c>
      <c r="H375" s="185">
        <v>19</v>
      </c>
      <c r="I375" s="186"/>
      <c r="L375" s="182"/>
      <c r="M375" s="187"/>
      <c r="N375" s="188"/>
      <c r="O375" s="188"/>
      <c r="P375" s="188"/>
      <c r="Q375" s="188"/>
      <c r="R375" s="188"/>
      <c r="S375" s="188"/>
      <c r="T375" s="189"/>
      <c r="AT375" s="183" t="s">
        <v>141</v>
      </c>
      <c r="AU375" s="183" t="s">
        <v>139</v>
      </c>
      <c r="AV375" s="15" t="s">
        <v>138</v>
      </c>
      <c r="AW375" s="15" t="s">
        <v>32</v>
      </c>
      <c r="AX375" s="15" t="s">
        <v>85</v>
      </c>
      <c r="AY375" s="183" t="s">
        <v>132</v>
      </c>
    </row>
    <row r="376" spans="1:65" s="2" customFormat="1" ht="16.5" customHeight="1" x14ac:dyDescent="0.2">
      <c r="A376" s="33"/>
      <c r="B376" s="151"/>
      <c r="C376" s="152" t="s">
        <v>619</v>
      </c>
      <c r="D376" s="152" t="s">
        <v>134</v>
      </c>
      <c r="E376" s="153" t="s">
        <v>620</v>
      </c>
      <c r="F376" s="154" t="s">
        <v>621</v>
      </c>
      <c r="G376" s="155" t="s">
        <v>176</v>
      </c>
      <c r="H376" s="156">
        <v>9.4</v>
      </c>
      <c r="I376" s="157"/>
      <c r="J376" s="158">
        <f>ROUND(I376*H376,2)</f>
        <v>0</v>
      </c>
      <c r="K376" s="159"/>
      <c r="L376" s="34"/>
      <c r="M376" s="160" t="s">
        <v>1</v>
      </c>
      <c r="N376" s="161" t="s">
        <v>43</v>
      </c>
      <c r="O376" s="62"/>
      <c r="P376" s="162">
        <f>O376*H376</f>
        <v>0</v>
      </c>
      <c r="Q376" s="162">
        <v>6.9999999999999994E-5</v>
      </c>
      <c r="R376" s="162">
        <f>Q376*H376</f>
        <v>6.5799999999999995E-4</v>
      </c>
      <c r="S376" s="162">
        <v>0</v>
      </c>
      <c r="T376" s="163">
        <f>S376*H376</f>
        <v>0</v>
      </c>
      <c r="U376" s="33"/>
      <c r="V376" s="33"/>
      <c r="W376" s="33"/>
      <c r="X376" s="33"/>
      <c r="Y376" s="33"/>
      <c r="Z376" s="33"/>
      <c r="AA376" s="33"/>
      <c r="AB376" s="33"/>
      <c r="AC376" s="33"/>
      <c r="AD376" s="33"/>
      <c r="AE376" s="33"/>
      <c r="AR376" s="164" t="s">
        <v>138</v>
      </c>
      <c r="AT376" s="164" t="s">
        <v>134</v>
      </c>
      <c r="AU376" s="164" t="s">
        <v>139</v>
      </c>
      <c r="AY376" s="18" t="s">
        <v>132</v>
      </c>
      <c r="BE376" s="165">
        <f>IF(N376="základná",J376,0)</f>
        <v>0</v>
      </c>
      <c r="BF376" s="165">
        <f>IF(N376="znížená",J376,0)</f>
        <v>0</v>
      </c>
      <c r="BG376" s="165">
        <f>IF(N376="zákl. prenesená",J376,0)</f>
        <v>0</v>
      </c>
      <c r="BH376" s="165">
        <f>IF(N376="zníž. prenesená",J376,0)</f>
        <v>0</v>
      </c>
      <c r="BI376" s="165">
        <f>IF(N376="nulová",J376,0)</f>
        <v>0</v>
      </c>
      <c r="BJ376" s="18" t="s">
        <v>139</v>
      </c>
      <c r="BK376" s="165">
        <f>ROUND(I376*H376,2)</f>
        <v>0</v>
      </c>
      <c r="BL376" s="18" t="s">
        <v>138</v>
      </c>
      <c r="BM376" s="164" t="s">
        <v>622</v>
      </c>
    </row>
    <row r="377" spans="1:65" s="14" customFormat="1" x14ac:dyDescent="0.2">
      <c r="B377" s="174"/>
      <c r="D377" s="167" t="s">
        <v>141</v>
      </c>
      <c r="E377" s="175" t="s">
        <v>1</v>
      </c>
      <c r="F377" s="176" t="s">
        <v>623</v>
      </c>
      <c r="H377" s="177">
        <v>9.4</v>
      </c>
      <c r="I377" s="178"/>
      <c r="L377" s="174"/>
      <c r="M377" s="179"/>
      <c r="N377" s="180"/>
      <c r="O377" s="180"/>
      <c r="P377" s="180"/>
      <c r="Q377" s="180"/>
      <c r="R377" s="180"/>
      <c r="S377" s="180"/>
      <c r="T377" s="181"/>
      <c r="AT377" s="175" t="s">
        <v>141</v>
      </c>
      <c r="AU377" s="175" t="s">
        <v>139</v>
      </c>
      <c r="AV377" s="14" t="s">
        <v>139</v>
      </c>
      <c r="AW377" s="14" t="s">
        <v>32</v>
      </c>
      <c r="AX377" s="14" t="s">
        <v>85</v>
      </c>
      <c r="AY377" s="175" t="s">
        <v>132</v>
      </c>
    </row>
    <row r="378" spans="1:65" s="12" customFormat="1" ht="22.9" customHeight="1" x14ac:dyDescent="0.2">
      <c r="B378" s="138"/>
      <c r="D378" s="139" t="s">
        <v>76</v>
      </c>
      <c r="E378" s="149" t="s">
        <v>624</v>
      </c>
      <c r="F378" s="149" t="s">
        <v>625</v>
      </c>
      <c r="I378" s="141"/>
      <c r="J378" s="150">
        <f>BK378</f>
        <v>0</v>
      </c>
      <c r="L378" s="138"/>
      <c r="M378" s="143"/>
      <c r="N378" s="144"/>
      <c r="O378" s="144"/>
      <c r="P378" s="145">
        <f>P379</f>
        <v>0</v>
      </c>
      <c r="Q378" s="144"/>
      <c r="R378" s="145">
        <f>R379</f>
        <v>0</v>
      </c>
      <c r="S378" s="144"/>
      <c r="T378" s="146">
        <f>T379</f>
        <v>0</v>
      </c>
      <c r="AR378" s="139" t="s">
        <v>85</v>
      </c>
      <c r="AT378" s="147" t="s">
        <v>76</v>
      </c>
      <c r="AU378" s="147" t="s">
        <v>85</v>
      </c>
      <c r="AY378" s="139" t="s">
        <v>132</v>
      </c>
      <c r="BK378" s="148">
        <f>BK379</f>
        <v>0</v>
      </c>
    </row>
    <row r="379" spans="1:65" s="2" customFormat="1" ht="24.2" customHeight="1" x14ac:dyDescent="0.2">
      <c r="A379" s="33"/>
      <c r="B379" s="151"/>
      <c r="C379" s="152" t="s">
        <v>626</v>
      </c>
      <c r="D379" s="152" t="s">
        <v>134</v>
      </c>
      <c r="E379" s="153" t="s">
        <v>627</v>
      </c>
      <c r="F379" s="154" t="s">
        <v>628</v>
      </c>
      <c r="G379" s="155" t="s">
        <v>200</v>
      </c>
      <c r="H379" s="156">
        <v>157.399</v>
      </c>
      <c r="I379" s="157"/>
      <c r="J379" s="158">
        <f>ROUND(I379*H379,2)</f>
        <v>0</v>
      </c>
      <c r="K379" s="159"/>
      <c r="L379" s="34"/>
      <c r="M379" s="160" t="s">
        <v>1</v>
      </c>
      <c r="N379" s="161" t="s">
        <v>43</v>
      </c>
      <c r="O379" s="62"/>
      <c r="P379" s="162">
        <f>O379*H379</f>
        <v>0</v>
      </c>
      <c r="Q379" s="162">
        <v>0</v>
      </c>
      <c r="R379" s="162">
        <f>Q379*H379</f>
        <v>0</v>
      </c>
      <c r="S379" s="162">
        <v>0</v>
      </c>
      <c r="T379" s="163">
        <f>S379*H379</f>
        <v>0</v>
      </c>
      <c r="U379" s="33"/>
      <c r="V379" s="33"/>
      <c r="W379" s="33"/>
      <c r="X379" s="33"/>
      <c r="Y379" s="33"/>
      <c r="Z379" s="33"/>
      <c r="AA379" s="33"/>
      <c r="AB379" s="33"/>
      <c r="AC379" s="33"/>
      <c r="AD379" s="33"/>
      <c r="AE379" s="33"/>
      <c r="AR379" s="164" t="s">
        <v>138</v>
      </c>
      <c r="AT379" s="164" t="s">
        <v>134</v>
      </c>
      <c r="AU379" s="164" t="s">
        <v>139</v>
      </c>
      <c r="AY379" s="18" t="s">
        <v>132</v>
      </c>
      <c r="BE379" s="165">
        <f>IF(N379="základná",J379,0)</f>
        <v>0</v>
      </c>
      <c r="BF379" s="165">
        <f>IF(N379="znížená",J379,0)</f>
        <v>0</v>
      </c>
      <c r="BG379" s="165">
        <f>IF(N379="zákl. prenesená",J379,0)</f>
        <v>0</v>
      </c>
      <c r="BH379" s="165">
        <f>IF(N379="zníž. prenesená",J379,0)</f>
        <v>0</v>
      </c>
      <c r="BI379" s="165">
        <f>IF(N379="nulová",J379,0)</f>
        <v>0</v>
      </c>
      <c r="BJ379" s="18" t="s">
        <v>139</v>
      </c>
      <c r="BK379" s="165">
        <f>ROUND(I379*H379,2)</f>
        <v>0</v>
      </c>
      <c r="BL379" s="18" t="s">
        <v>138</v>
      </c>
      <c r="BM379" s="164" t="s">
        <v>629</v>
      </c>
    </row>
    <row r="380" spans="1:65" s="12" customFormat="1" ht="25.9" customHeight="1" x14ac:dyDescent="0.2">
      <c r="B380" s="138"/>
      <c r="D380" s="139" t="s">
        <v>76</v>
      </c>
      <c r="E380" s="140" t="s">
        <v>215</v>
      </c>
      <c r="F380" s="140" t="s">
        <v>216</v>
      </c>
      <c r="I380" s="141"/>
      <c r="J380" s="142">
        <f>BK380</f>
        <v>0</v>
      </c>
      <c r="L380" s="138"/>
      <c r="M380" s="143"/>
      <c r="N380" s="144"/>
      <c r="O380" s="144"/>
      <c r="P380" s="145">
        <f>P381+P407+P439+P493+P498+P506+P510+P531+P549+P565+P569</f>
        <v>0</v>
      </c>
      <c r="Q380" s="144"/>
      <c r="R380" s="145">
        <f>R381+R407+R439+R493+R498+R506+R510+R531+R549+R565+R569</f>
        <v>10.85739049</v>
      </c>
      <c r="S380" s="144"/>
      <c r="T380" s="146">
        <f>T381+T407+T439+T493+T498+T506+T510+T531+T549+T565+T569</f>
        <v>0</v>
      </c>
      <c r="AR380" s="139" t="s">
        <v>139</v>
      </c>
      <c r="AT380" s="147" t="s">
        <v>76</v>
      </c>
      <c r="AU380" s="147" t="s">
        <v>77</v>
      </c>
      <c r="AY380" s="139" t="s">
        <v>132</v>
      </c>
      <c r="BK380" s="148">
        <f>BK381+BK407+BK439+BK493+BK498+BK506+BK510+BK531+BK549+BK565+BK569</f>
        <v>0</v>
      </c>
    </row>
    <row r="381" spans="1:65" s="12" customFormat="1" ht="22.9" customHeight="1" x14ac:dyDescent="0.2">
      <c r="B381" s="138"/>
      <c r="D381" s="139" t="s">
        <v>76</v>
      </c>
      <c r="E381" s="149" t="s">
        <v>630</v>
      </c>
      <c r="F381" s="149" t="s">
        <v>631</v>
      </c>
      <c r="I381" s="141"/>
      <c r="J381" s="150">
        <f>BK381</f>
        <v>0</v>
      </c>
      <c r="L381" s="138"/>
      <c r="M381" s="143"/>
      <c r="N381" s="144"/>
      <c r="O381" s="144"/>
      <c r="P381" s="145">
        <f>SUM(P382:P406)</f>
        <v>0</v>
      </c>
      <c r="Q381" s="144"/>
      <c r="R381" s="145">
        <f>SUM(R382:R406)</f>
        <v>0.27452000000000004</v>
      </c>
      <c r="S381" s="144"/>
      <c r="T381" s="146">
        <f>SUM(T382:T406)</f>
        <v>0</v>
      </c>
      <c r="AR381" s="139" t="s">
        <v>139</v>
      </c>
      <c r="AT381" s="147" t="s">
        <v>76</v>
      </c>
      <c r="AU381" s="147" t="s">
        <v>85</v>
      </c>
      <c r="AY381" s="139" t="s">
        <v>132</v>
      </c>
      <c r="BK381" s="148">
        <f>SUM(BK382:BK406)</f>
        <v>0</v>
      </c>
    </row>
    <row r="382" spans="1:65" s="2" customFormat="1" ht="24.2" customHeight="1" x14ac:dyDescent="0.2">
      <c r="A382" s="33"/>
      <c r="B382" s="151"/>
      <c r="C382" s="152" t="s">
        <v>632</v>
      </c>
      <c r="D382" s="152" t="s">
        <v>134</v>
      </c>
      <c r="E382" s="153" t="s">
        <v>633</v>
      </c>
      <c r="F382" s="154" t="s">
        <v>634</v>
      </c>
      <c r="G382" s="155" t="s">
        <v>193</v>
      </c>
      <c r="H382" s="156">
        <v>48</v>
      </c>
      <c r="I382" s="157"/>
      <c r="J382" s="158">
        <f>ROUND(I382*H382,2)</f>
        <v>0</v>
      </c>
      <c r="K382" s="159"/>
      <c r="L382" s="34"/>
      <c r="M382" s="160" t="s">
        <v>1</v>
      </c>
      <c r="N382" s="161" t="s">
        <v>43</v>
      </c>
      <c r="O382" s="62"/>
      <c r="P382" s="162">
        <f>O382*H382</f>
        <v>0</v>
      </c>
      <c r="Q382" s="162">
        <v>0</v>
      </c>
      <c r="R382" s="162">
        <f>Q382*H382</f>
        <v>0</v>
      </c>
      <c r="S382" s="162">
        <v>0</v>
      </c>
      <c r="T382" s="163">
        <f>S382*H382</f>
        <v>0</v>
      </c>
      <c r="U382" s="33"/>
      <c r="V382" s="33"/>
      <c r="W382" s="33"/>
      <c r="X382" s="33"/>
      <c r="Y382" s="33"/>
      <c r="Z382" s="33"/>
      <c r="AA382" s="33"/>
      <c r="AB382" s="33"/>
      <c r="AC382" s="33"/>
      <c r="AD382" s="33"/>
      <c r="AE382" s="33"/>
      <c r="AR382" s="164" t="s">
        <v>222</v>
      </c>
      <c r="AT382" s="164" t="s">
        <v>134</v>
      </c>
      <c r="AU382" s="164" t="s">
        <v>139</v>
      </c>
      <c r="AY382" s="18" t="s">
        <v>132</v>
      </c>
      <c r="BE382" s="165">
        <f>IF(N382="základná",J382,0)</f>
        <v>0</v>
      </c>
      <c r="BF382" s="165">
        <f>IF(N382="znížená",J382,0)</f>
        <v>0</v>
      </c>
      <c r="BG382" s="165">
        <f>IF(N382="zákl. prenesená",J382,0)</f>
        <v>0</v>
      </c>
      <c r="BH382" s="165">
        <f>IF(N382="zníž. prenesená",J382,0)</f>
        <v>0</v>
      </c>
      <c r="BI382" s="165">
        <f>IF(N382="nulová",J382,0)</f>
        <v>0</v>
      </c>
      <c r="BJ382" s="18" t="s">
        <v>139</v>
      </c>
      <c r="BK382" s="165">
        <f>ROUND(I382*H382,2)</f>
        <v>0</v>
      </c>
      <c r="BL382" s="18" t="s">
        <v>222</v>
      </c>
      <c r="BM382" s="164" t="s">
        <v>635</v>
      </c>
    </row>
    <row r="383" spans="1:65" s="13" customFormat="1" x14ac:dyDescent="0.2">
      <c r="B383" s="166"/>
      <c r="D383" s="167" t="s">
        <v>141</v>
      </c>
      <c r="E383" s="168" t="s">
        <v>1</v>
      </c>
      <c r="F383" s="169" t="s">
        <v>636</v>
      </c>
      <c r="H383" s="168" t="s">
        <v>1</v>
      </c>
      <c r="I383" s="170"/>
      <c r="L383" s="166"/>
      <c r="M383" s="171"/>
      <c r="N383" s="172"/>
      <c r="O383" s="172"/>
      <c r="P383" s="172"/>
      <c r="Q383" s="172"/>
      <c r="R383" s="172"/>
      <c r="S383" s="172"/>
      <c r="T383" s="173"/>
      <c r="AT383" s="168" t="s">
        <v>141</v>
      </c>
      <c r="AU383" s="168" t="s">
        <v>139</v>
      </c>
      <c r="AV383" s="13" t="s">
        <v>85</v>
      </c>
      <c r="AW383" s="13" t="s">
        <v>32</v>
      </c>
      <c r="AX383" s="13" t="s">
        <v>77</v>
      </c>
      <c r="AY383" s="168" t="s">
        <v>132</v>
      </c>
    </row>
    <row r="384" spans="1:65" s="14" customFormat="1" x14ac:dyDescent="0.2">
      <c r="B384" s="174"/>
      <c r="D384" s="167" t="s">
        <v>141</v>
      </c>
      <c r="E384" s="175" t="s">
        <v>1</v>
      </c>
      <c r="F384" s="176" t="s">
        <v>637</v>
      </c>
      <c r="H384" s="177">
        <v>26.52</v>
      </c>
      <c r="I384" s="178"/>
      <c r="L384" s="174"/>
      <c r="M384" s="179"/>
      <c r="N384" s="180"/>
      <c r="O384" s="180"/>
      <c r="P384" s="180"/>
      <c r="Q384" s="180"/>
      <c r="R384" s="180"/>
      <c r="S384" s="180"/>
      <c r="T384" s="181"/>
      <c r="AT384" s="175" t="s">
        <v>141</v>
      </c>
      <c r="AU384" s="175" t="s">
        <v>139</v>
      </c>
      <c r="AV384" s="14" t="s">
        <v>139</v>
      </c>
      <c r="AW384" s="14" t="s">
        <v>32</v>
      </c>
      <c r="AX384" s="14" t="s">
        <v>77</v>
      </c>
      <c r="AY384" s="175" t="s">
        <v>132</v>
      </c>
    </row>
    <row r="385" spans="1:65" s="14" customFormat="1" x14ac:dyDescent="0.2">
      <c r="B385" s="174"/>
      <c r="D385" s="167" t="s">
        <v>141</v>
      </c>
      <c r="E385" s="175" t="s">
        <v>1</v>
      </c>
      <c r="F385" s="176" t="s">
        <v>638</v>
      </c>
      <c r="H385" s="177">
        <v>2.625</v>
      </c>
      <c r="I385" s="178"/>
      <c r="L385" s="174"/>
      <c r="M385" s="179"/>
      <c r="N385" s="180"/>
      <c r="O385" s="180"/>
      <c r="P385" s="180"/>
      <c r="Q385" s="180"/>
      <c r="R385" s="180"/>
      <c r="S385" s="180"/>
      <c r="T385" s="181"/>
      <c r="AT385" s="175" t="s">
        <v>141</v>
      </c>
      <c r="AU385" s="175" t="s">
        <v>139</v>
      </c>
      <c r="AV385" s="14" t="s">
        <v>139</v>
      </c>
      <c r="AW385" s="14" t="s">
        <v>32</v>
      </c>
      <c r="AX385" s="14" t="s">
        <v>77</v>
      </c>
      <c r="AY385" s="175" t="s">
        <v>132</v>
      </c>
    </row>
    <row r="386" spans="1:65" s="13" customFormat="1" x14ac:dyDescent="0.2">
      <c r="B386" s="166"/>
      <c r="D386" s="167" t="s">
        <v>141</v>
      </c>
      <c r="E386" s="168" t="s">
        <v>1</v>
      </c>
      <c r="F386" s="169" t="s">
        <v>639</v>
      </c>
      <c r="H386" s="168" t="s">
        <v>1</v>
      </c>
      <c r="I386" s="170"/>
      <c r="L386" s="166"/>
      <c r="M386" s="171"/>
      <c r="N386" s="172"/>
      <c r="O386" s="172"/>
      <c r="P386" s="172"/>
      <c r="Q386" s="172"/>
      <c r="R386" s="172"/>
      <c r="S386" s="172"/>
      <c r="T386" s="173"/>
      <c r="AT386" s="168" t="s">
        <v>141</v>
      </c>
      <c r="AU386" s="168" t="s">
        <v>139</v>
      </c>
      <c r="AV386" s="13" t="s">
        <v>85</v>
      </c>
      <c r="AW386" s="13" t="s">
        <v>32</v>
      </c>
      <c r="AX386" s="13" t="s">
        <v>77</v>
      </c>
      <c r="AY386" s="168" t="s">
        <v>132</v>
      </c>
    </row>
    <row r="387" spans="1:65" s="14" customFormat="1" x14ac:dyDescent="0.2">
      <c r="B387" s="174"/>
      <c r="D387" s="167" t="s">
        <v>141</v>
      </c>
      <c r="E387" s="175" t="s">
        <v>1</v>
      </c>
      <c r="F387" s="176" t="s">
        <v>606</v>
      </c>
      <c r="H387" s="177">
        <v>15.45</v>
      </c>
      <c r="I387" s="178"/>
      <c r="L387" s="174"/>
      <c r="M387" s="179"/>
      <c r="N387" s="180"/>
      <c r="O387" s="180"/>
      <c r="P387" s="180"/>
      <c r="Q387" s="180"/>
      <c r="R387" s="180"/>
      <c r="S387" s="180"/>
      <c r="T387" s="181"/>
      <c r="AT387" s="175" t="s">
        <v>141</v>
      </c>
      <c r="AU387" s="175" t="s">
        <v>139</v>
      </c>
      <c r="AV387" s="14" t="s">
        <v>139</v>
      </c>
      <c r="AW387" s="14" t="s">
        <v>32</v>
      </c>
      <c r="AX387" s="14" t="s">
        <v>77</v>
      </c>
      <c r="AY387" s="175" t="s">
        <v>132</v>
      </c>
    </row>
    <row r="388" spans="1:65" s="14" customFormat="1" x14ac:dyDescent="0.2">
      <c r="B388" s="174"/>
      <c r="D388" s="167" t="s">
        <v>141</v>
      </c>
      <c r="E388" s="175" t="s">
        <v>1</v>
      </c>
      <c r="F388" s="176" t="s">
        <v>640</v>
      </c>
      <c r="H388" s="177">
        <v>1.2150000000000001</v>
      </c>
      <c r="I388" s="178"/>
      <c r="L388" s="174"/>
      <c r="M388" s="179"/>
      <c r="N388" s="180"/>
      <c r="O388" s="180"/>
      <c r="P388" s="180"/>
      <c r="Q388" s="180"/>
      <c r="R388" s="180"/>
      <c r="S388" s="180"/>
      <c r="T388" s="181"/>
      <c r="AT388" s="175" t="s">
        <v>141</v>
      </c>
      <c r="AU388" s="175" t="s">
        <v>139</v>
      </c>
      <c r="AV388" s="14" t="s">
        <v>139</v>
      </c>
      <c r="AW388" s="14" t="s">
        <v>32</v>
      </c>
      <c r="AX388" s="14" t="s">
        <v>77</v>
      </c>
      <c r="AY388" s="175" t="s">
        <v>132</v>
      </c>
    </row>
    <row r="389" spans="1:65" s="14" customFormat="1" x14ac:dyDescent="0.2">
      <c r="B389" s="174"/>
      <c r="D389" s="167" t="s">
        <v>141</v>
      </c>
      <c r="E389" s="175" t="s">
        <v>1</v>
      </c>
      <c r="F389" s="176" t="s">
        <v>641</v>
      </c>
      <c r="H389" s="177">
        <v>2.13</v>
      </c>
      <c r="I389" s="178"/>
      <c r="L389" s="174"/>
      <c r="M389" s="179"/>
      <c r="N389" s="180"/>
      <c r="O389" s="180"/>
      <c r="P389" s="180"/>
      <c r="Q389" s="180"/>
      <c r="R389" s="180"/>
      <c r="S389" s="180"/>
      <c r="T389" s="181"/>
      <c r="AT389" s="175" t="s">
        <v>141</v>
      </c>
      <c r="AU389" s="175" t="s">
        <v>139</v>
      </c>
      <c r="AV389" s="14" t="s">
        <v>139</v>
      </c>
      <c r="AW389" s="14" t="s">
        <v>32</v>
      </c>
      <c r="AX389" s="14" t="s">
        <v>77</v>
      </c>
      <c r="AY389" s="175" t="s">
        <v>132</v>
      </c>
    </row>
    <row r="390" spans="1:65" s="16" customFormat="1" x14ac:dyDescent="0.2">
      <c r="B390" s="193"/>
      <c r="D390" s="167" t="s">
        <v>141</v>
      </c>
      <c r="E390" s="194" t="s">
        <v>1</v>
      </c>
      <c r="F390" s="195" t="s">
        <v>307</v>
      </c>
      <c r="H390" s="196">
        <v>47.94</v>
      </c>
      <c r="I390" s="197"/>
      <c r="L390" s="193"/>
      <c r="M390" s="198"/>
      <c r="N390" s="199"/>
      <c r="O390" s="199"/>
      <c r="P390" s="199"/>
      <c r="Q390" s="199"/>
      <c r="R390" s="199"/>
      <c r="S390" s="199"/>
      <c r="T390" s="200"/>
      <c r="AT390" s="194" t="s">
        <v>141</v>
      </c>
      <c r="AU390" s="194" t="s">
        <v>139</v>
      </c>
      <c r="AV390" s="16" t="s">
        <v>147</v>
      </c>
      <c r="AW390" s="16" t="s">
        <v>32</v>
      </c>
      <c r="AX390" s="16" t="s">
        <v>77</v>
      </c>
      <c r="AY390" s="194" t="s">
        <v>132</v>
      </c>
    </row>
    <row r="391" spans="1:65" s="14" customFormat="1" x14ac:dyDescent="0.2">
      <c r="B391" s="174"/>
      <c r="D391" s="167" t="s">
        <v>141</v>
      </c>
      <c r="E391" s="175" t="s">
        <v>1</v>
      </c>
      <c r="F391" s="176" t="s">
        <v>642</v>
      </c>
      <c r="H391" s="177">
        <v>48</v>
      </c>
      <c r="I391" s="178"/>
      <c r="L391" s="174"/>
      <c r="M391" s="179"/>
      <c r="N391" s="180"/>
      <c r="O391" s="180"/>
      <c r="P391" s="180"/>
      <c r="Q391" s="180"/>
      <c r="R391" s="180"/>
      <c r="S391" s="180"/>
      <c r="T391" s="181"/>
      <c r="AT391" s="175" t="s">
        <v>141</v>
      </c>
      <c r="AU391" s="175" t="s">
        <v>139</v>
      </c>
      <c r="AV391" s="14" t="s">
        <v>139</v>
      </c>
      <c r="AW391" s="14" t="s">
        <v>32</v>
      </c>
      <c r="AX391" s="14" t="s">
        <v>85</v>
      </c>
      <c r="AY391" s="175" t="s">
        <v>132</v>
      </c>
    </row>
    <row r="392" spans="1:65" s="2" customFormat="1" ht="16.5" customHeight="1" x14ac:dyDescent="0.2">
      <c r="A392" s="33"/>
      <c r="B392" s="151"/>
      <c r="C392" s="201" t="s">
        <v>643</v>
      </c>
      <c r="D392" s="201" t="s">
        <v>383</v>
      </c>
      <c r="E392" s="202" t="s">
        <v>644</v>
      </c>
      <c r="F392" s="203" t="s">
        <v>645</v>
      </c>
      <c r="G392" s="204" t="s">
        <v>200</v>
      </c>
      <c r="H392" s="205">
        <v>1.4E-2</v>
      </c>
      <c r="I392" s="206"/>
      <c r="J392" s="207">
        <f>ROUND(I392*H392,2)</f>
        <v>0</v>
      </c>
      <c r="K392" s="208"/>
      <c r="L392" s="209"/>
      <c r="M392" s="210" t="s">
        <v>1</v>
      </c>
      <c r="N392" s="211" t="s">
        <v>43</v>
      </c>
      <c r="O392" s="62"/>
      <c r="P392" s="162">
        <f>O392*H392</f>
        <v>0</v>
      </c>
      <c r="Q392" s="162">
        <v>1</v>
      </c>
      <c r="R392" s="162">
        <f>Q392*H392</f>
        <v>1.4E-2</v>
      </c>
      <c r="S392" s="162">
        <v>0</v>
      </c>
      <c r="T392" s="163">
        <f>S392*H392</f>
        <v>0</v>
      </c>
      <c r="U392" s="33"/>
      <c r="V392" s="33"/>
      <c r="W392" s="33"/>
      <c r="X392" s="33"/>
      <c r="Y392" s="33"/>
      <c r="Z392" s="33"/>
      <c r="AA392" s="33"/>
      <c r="AB392" s="33"/>
      <c r="AC392" s="33"/>
      <c r="AD392" s="33"/>
      <c r="AE392" s="33"/>
      <c r="AR392" s="164" t="s">
        <v>455</v>
      </c>
      <c r="AT392" s="164" t="s">
        <v>383</v>
      </c>
      <c r="AU392" s="164" t="s">
        <v>139</v>
      </c>
      <c r="AY392" s="18" t="s">
        <v>132</v>
      </c>
      <c r="BE392" s="165">
        <f>IF(N392="základná",J392,0)</f>
        <v>0</v>
      </c>
      <c r="BF392" s="165">
        <f>IF(N392="znížená",J392,0)</f>
        <v>0</v>
      </c>
      <c r="BG392" s="165">
        <f>IF(N392="zákl. prenesená",J392,0)</f>
        <v>0</v>
      </c>
      <c r="BH392" s="165">
        <f>IF(N392="zníž. prenesená",J392,0)</f>
        <v>0</v>
      </c>
      <c r="BI392" s="165">
        <f>IF(N392="nulová",J392,0)</f>
        <v>0</v>
      </c>
      <c r="BJ392" s="18" t="s">
        <v>139</v>
      </c>
      <c r="BK392" s="165">
        <f>ROUND(I392*H392,2)</f>
        <v>0</v>
      </c>
      <c r="BL392" s="18" t="s">
        <v>222</v>
      </c>
      <c r="BM392" s="164" t="s">
        <v>646</v>
      </c>
    </row>
    <row r="393" spans="1:65" s="14" customFormat="1" x14ac:dyDescent="0.2">
      <c r="B393" s="174"/>
      <c r="D393" s="167" t="s">
        <v>141</v>
      </c>
      <c r="F393" s="176" t="s">
        <v>647</v>
      </c>
      <c r="H393" s="177">
        <v>1.4E-2</v>
      </c>
      <c r="I393" s="178"/>
      <c r="L393" s="174"/>
      <c r="M393" s="179"/>
      <c r="N393" s="180"/>
      <c r="O393" s="180"/>
      <c r="P393" s="180"/>
      <c r="Q393" s="180"/>
      <c r="R393" s="180"/>
      <c r="S393" s="180"/>
      <c r="T393" s="181"/>
      <c r="AT393" s="175" t="s">
        <v>141</v>
      </c>
      <c r="AU393" s="175" t="s">
        <v>139</v>
      </c>
      <c r="AV393" s="14" t="s">
        <v>139</v>
      </c>
      <c r="AW393" s="14" t="s">
        <v>3</v>
      </c>
      <c r="AX393" s="14" t="s">
        <v>85</v>
      </c>
      <c r="AY393" s="175" t="s">
        <v>132</v>
      </c>
    </row>
    <row r="394" spans="1:65" s="2" customFormat="1" ht="24.2" customHeight="1" x14ac:dyDescent="0.2">
      <c r="A394" s="33"/>
      <c r="B394" s="151"/>
      <c r="C394" s="152" t="s">
        <v>648</v>
      </c>
      <c r="D394" s="152" t="s">
        <v>134</v>
      </c>
      <c r="E394" s="153" t="s">
        <v>649</v>
      </c>
      <c r="F394" s="154" t="s">
        <v>650</v>
      </c>
      <c r="G394" s="155" t="s">
        <v>193</v>
      </c>
      <c r="H394" s="156">
        <v>48</v>
      </c>
      <c r="I394" s="157"/>
      <c r="J394" s="158">
        <f>ROUND(I394*H394,2)</f>
        <v>0</v>
      </c>
      <c r="K394" s="159"/>
      <c r="L394" s="34"/>
      <c r="M394" s="160" t="s">
        <v>1</v>
      </c>
      <c r="N394" s="161" t="s">
        <v>43</v>
      </c>
      <c r="O394" s="62"/>
      <c r="P394" s="162">
        <f>O394*H394</f>
        <v>0</v>
      </c>
      <c r="Q394" s="162">
        <v>5.4000000000000001E-4</v>
      </c>
      <c r="R394" s="162">
        <f>Q394*H394</f>
        <v>2.5919999999999999E-2</v>
      </c>
      <c r="S394" s="162">
        <v>0</v>
      </c>
      <c r="T394" s="163">
        <f>S394*H394</f>
        <v>0</v>
      </c>
      <c r="U394" s="33"/>
      <c r="V394" s="33"/>
      <c r="W394" s="33"/>
      <c r="X394" s="33"/>
      <c r="Y394" s="33"/>
      <c r="Z394" s="33"/>
      <c r="AA394" s="33"/>
      <c r="AB394" s="33"/>
      <c r="AC394" s="33"/>
      <c r="AD394" s="33"/>
      <c r="AE394" s="33"/>
      <c r="AR394" s="164" t="s">
        <v>222</v>
      </c>
      <c r="AT394" s="164" t="s">
        <v>134</v>
      </c>
      <c r="AU394" s="164" t="s">
        <v>139</v>
      </c>
      <c r="AY394" s="18" t="s">
        <v>132</v>
      </c>
      <c r="BE394" s="165">
        <f>IF(N394="základná",J394,0)</f>
        <v>0</v>
      </c>
      <c r="BF394" s="165">
        <f>IF(N394="znížená",J394,0)</f>
        <v>0</v>
      </c>
      <c r="BG394" s="165">
        <f>IF(N394="zákl. prenesená",J394,0)</f>
        <v>0</v>
      </c>
      <c r="BH394" s="165">
        <f>IF(N394="zníž. prenesená",J394,0)</f>
        <v>0</v>
      </c>
      <c r="BI394" s="165">
        <f>IF(N394="nulová",J394,0)</f>
        <v>0</v>
      </c>
      <c r="BJ394" s="18" t="s">
        <v>139</v>
      </c>
      <c r="BK394" s="165">
        <f>ROUND(I394*H394,2)</f>
        <v>0</v>
      </c>
      <c r="BL394" s="18" t="s">
        <v>222</v>
      </c>
      <c r="BM394" s="164" t="s">
        <v>651</v>
      </c>
    </row>
    <row r="395" spans="1:65" s="13" customFormat="1" x14ac:dyDescent="0.2">
      <c r="B395" s="166"/>
      <c r="D395" s="167" t="s">
        <v>141</v>
      </c>
      <c r="E395" s="168" t="s">
        <v>1</v>
      </c>
      <c r="F395" s="169" t="s">
        <v>636</v>
      </c>
      <c r="H395" s="168" t="s">
        <v>1</v>
      </c>
      <c r="I395" s="170"/>
      <c r="L395" s="166"/>
      <c r="M395" s="171"/>
      <c r="N395" s="172"/>
      <c r="O395" s="172"/>
      <c r="P395" s="172"/>
      <c r="Q395" s="172"/>
      <c r="R395" s="172"/>
      <c r="S395" s="172"/>
      <c r="T395" s="173"/>
      <c r="AT395" s="168" t="s">
        <v>141</v>
      </c>
      <c r="AU395" s="168" t="s">
        <v>139</v>
      </c>
      <c r="AV395" s="13" t="s">
        <v>85</v>
      </c>
      <c r="AW395" s="13" t="s">
        <v>32</v>
      </c>
      <c r="AX395" s="13" t="s">
        <v>77</v>
      </c>
      <c r="AY395" s="168" t="s">
        <v>132</v>
      </c>
    </row>
    <row r="396" spans="1:65" s="14" customFormat="1" x14ac:dyDescent="0.2">
      <c r="B396" s="174"/>
      <c r="D396" s="167" t="s">
        <v>141</v>
      </c>
      <c r="E396" s="175" t="s">
        <v>1</v>
      </c>
      <c r="F396" s="176" t="s">
        <v>637</v>
      </c>
      <c r="H396" s="177">
        <v>26.52</v>
      </c>
      <c r="I396" s="178"/>
      <c r="L396" s="174"/>
      <c r="M396" s="179"/>
      <c r="N396" s="180"/>
      <c r="O396" s="180"/>
      <c r="P396" s="180"/>
      <c r="Q396" s="180"/>
      <c r="R396" s="180"/>
      <c r="S396" s="180"/>
      <c r="T396" s="181"/>
      <c r="AT396" s="175" t="s">
        <v>141</v>
      </c>
      <c r="AU396" s="175" t="s">
        <v>139</v>
      </c>
      <c r="AV396" s="14" t="s">
        <v>139</v>
      </c>
      <c r="AW396" s="14" t="s">
        <v>32</v>
      </c>
      <c r="AX396" s="14" t="s">
        <v>77</v>
      </c>
      <c r="AY396" s="175" t="s">
        <v>132</v>
      </c>
    </row>
    <row r="397" spans="1:65" s="14" customFormat="1" x14ac:dyDescent="0.2">
      <c r="B397" s="174"/>
      <c r="D397" s="167" t="s">
        <v>141</v>
      </c>
      <c r="E397" s="175" t="s">
        <v>1</v>
      </c>
      <c r="F397" s="176" t="s">
        <v>638</v>
      </c>
      <c r="H397" s="177">
        <v>2.625</v>
      </c>
      <c r="I397" s="178"/>
      <c r="L397" s="174"/>
      <c r="M397" s="179"/>
      <c r="N397" s="180"/>
      <c r="O397" s="180"/>
      <c r="P397" s="180"/>
      <c r="Q397" s="180"/>
      <c r="R397" s="180"/>
      <c r="S397" s="180"/>
      <c r="T397" s="181"/>
      <c r="AT397" s="175" t="s">
        <v>141</v>
      </c>
      <c r="AU397" s="175" t="s">
        <v>139</v>
      </c>
      <c r="AV397" s="14" t="s">
        <v>139</v>
      </c>
      <c r="AW397" s="14" t="s">
        <v>32</v>
      </c>
      <c r="AX397" s="14" t="s">
        <v>77</v>
      </c>
      <c r="AY397" s="175" t="s">
        <v>132</v>
      </c>
    </row>
    <row r="398" spans="1:65" s="13" customFormat="1" x14ac:dyDescent="0.2">
      <c r="B398" s="166"/>
      <c r="D398" s="167" t="s">
        <v>141</v>
      </c>
      <c r="E398" s="168" t="s">
        <v>1</v>
      </c>
      <c r="F398" s="169" t="s">
        <v>639</v>
      </c>
      <c r="H398" s="168" t="s">
        <v>1</v>
      </c>
      <c r="I398" s="170"/>
      <c r="L398" s="166"/>
      <c r="M398" s="171"/>
      <c r="N398" s="172"/>
      <c r="O398" s="172"/>
      <c r="P398" s="172"/>
      <c r="Q398" s="172"/>
      <c r="R398" s="172"/>
      <c r="S398" s="172"/>
      <c r="T398" s="173"/>
      <c r="AT398" s="168" t="s">
        <v>141</v>
      </c>
      <c r="AU398" s="168" t="s">
        <v>139</v>
      </c>
      <c r="AV398" s="13" t="s">
        <v>85</v>
      </c>
      <c r="AW398" s="13" t="s">
        <v>32</v>
      </c>
      <c r="AX398" s="13" t="s">
        <v>77</v>
      </c>
      <c r="AY398" s="168" t="s">
        <v>132</v>
      </c>
    </row>
    <row r="399" spans="1:65" s="14" customFormat="1" x14ac:dyDescent="0.2">
      <c r="B399" s="174"/>
      <c r="D399" s="167" t="s">
        <v>141</v>
      </c>
      <c r="E399" s="175" t="s">
        <v>1</v>
      </c>
      <c r="F399" s="176" t="s">
        <v>606</v>
      </c>
      <c r="H399" s="177">
        <v>15.45</v>
      </c>
      <c r="I399" s="178"/>
      <c r="L399" s="174"/>
      <c r="M399" s="179"/>
      <c r="N399" s="180"/>
      <c r="O399" s="180"/>
      <c r="P399" s="180"/>
      <c r="Q399" s="180"/>
      <c r="R399" s="180"/>
      <c r="S399" s="180"/>
      <c r="T399" s="181"/>
      <c r="AT399" s="175" t="s">
        <v>141</v>
      </c>
      <c r="AU399" s="175" t="s">
        <v>139</v>
      </c>
      <c r="AV399" s="14" t="s">
        <v>139</v>
      </c>
      <c r="AW399" s="14" t="s">
        <v>32</v>
      </c>
      <c r="AX399" s="14" t="s">
        <v>77</v>
      </c>
      <c r="AY399" s="175" t="s">
        <v>132</v>
      </c>
    </row>
    <row r="400" spans="1:65" s="14" customFormat="1" x14ac:dyDescent="0.2">
      <c r="B400" s="174"/>
      <c r="D400" s="167" t="s">
        <v>141</v>
      </c>
      <c r="E400" s="175" t="s">
        <v>1</v>
      </c>
      <c r="F400" s="176" t="s">
        <v>640</v>
      </c>
      <c r="H400" s="177">
        <v>1.2150000000000001</v>
      </c>
      <c r="I400" s="178"/>
      <c r="L400" s="174"/>
      <c r="M400" s="179"/>
      <c r="N400" s="180"/>
      <c r="O400" s="180"/>
      <c r="P400" s="180"/>
      <c r="Q400" s="180"/>
      <c r="R400" s="180"/>
      <c r="S400" s="180"/>
      <c r="T400" s="181"/>
      <c r="AT400" s="175" t="s">
        <v>141</v>
      </c>
      <c r="AU400" s="175" t="s">
        <v>139</v>
      </c>
      <c r="AV400" s="14" t="s">
        <v>139</v>
      </c>
      <c r="AW400" s="14" t="s">
        <v>32</v>
      </c>
      <c r="AX400" s="14" t="s">
        <v>77</v>
      </c>
      <c r="AY400" s="175" t="s">
        <v>132</v>
      </c>
    </row>
    <row r="401" spans="1:65" s="14" customFormat="1" x14ac:dyDescent="0.2">
      <c r="B401" s="174"/>
      <c r="D401" s="167" t="s">
        <v>141</v>
      </c>
      <c r="E401" s="175" t="s">
        <v>1</v>
      </c>
      <c r="F401" s="176" t="s">
        <v>641</v>
      </c>
      <c r="H401" s="177">
        <v>2.13</v>
      </c>
      <c r="I401" s="178"/>
      <c r="L401" s="174"/>
      <c r="M401" s="179"/>
      <c r="N401" s="180"/>
      <c r="O401" s="180"/>
      <c r="P401" s="180"/>
      <c r="Q401" s="180"/>
      <c r="R401" s="180"/>
      <c r="S401" s="180"/>
      <c r="T401" s="181"/>
      <c r="AT401" s="175" t="s">
        <v>141</v>
      </c>
      <c r="AU401" s="175" t="s">
        <v>139</v>
      </c>
      <c r="AV401" s="14" t="s">
        <v>139</v>
      </c>
      <c r="AW401" s="14" t="s">
        <v>32</v>
      </c>
      <c r="AX401" s="14" t="s">
        <v>77</v>
      </c>
      <c r="AY401" s="175" t="s">
        <v>132</v>
      </c>
    </row>
    <row r="402" spans="1:65" s="16" customFormat="1" x14ac:dyDescent="0.2">
      <c r="B402" s="193"/>
      <c r="D402" s="167" t="s">
        <v>141</v>
      </c>
      <c r="E402" s="194" t="s">
        <v>1</v>
      </c>
      <c r="F402" s="195" t="s">
        <v>307</v>
      </c>
      <c r="H402" s="196">
        <v>47.94</v>
      </c>
      <c r="I402" s="197"/>
      <c r="L402" s="193"/>
      <c r="M402" s="198"/>
      <c r="N402" s="199"/>
      <c r="O402" s="199"/>
      <c r="P402" s="199"/>
      <c r="Q402" s="199"/>
      <c r="R402" s="199"/>
      <c r="S402" s="199"/>
      <c r="T402" s="200"/>
      <c r="AT402" s="194" t="s">
        <v>141</v>
      </c>
      <c r="AU402" s="194" t="s">
        <v>139</v>
      </c>
      <c r="AV402" s="16" t="s">
        <v>147</v>
      </c>
      <c r="AW402" s="16" t="s">
        <v>32</v>
      </c>
      <c r="AX402" s="16" t="s">
        <v>77</v>
      </c>
      <c r="AY402" s="194" t="s">
        <v>132</v>
      </c>
    </row>
    <row r="403" spans="1:65" s="14" customFormat="1" x14ac:dyDescent="0.2">
      <c r="B403" s="174"/>
      <c r="D403" s="167" t="s">
        <v>141</v>
      </c>
      <c r="E403" s="175" t="s">
        <v>1</v>
      </c>
      <c r="F403" s="176" t="s">
        <v>642</v>
      </c>
      <c r="H403" s="177">
        <v>48</v>
      </c>
      <c r="I403" s="178"/>
      <c r="L403" s="174"/>
      <c r="M403" s="179"/>
      <c r="N403" s="180"/>
      <c r="O403" s="180"/>
      <c r="P403" s="180"/>
      <c r="Q403" s="180"/>
      <c r="R403" s="180"/>
      <c r="S403" s="180"/>
      <c r="T403" s="181"/>
      <c r="AT403" s="175" t="s">
        <v>141</v>
      </c>
      <c r="AU403" s="175" t="s">
        <v>139</v>
      </c>
      <c r="AV403" s="14" t="s">
        <v>139</v>
      </c>
      <c r="AW403" s="14" t="s">
        <v>32</v>
      </c>
      <c r="AX403" s="14" t="s">
        <v>85</v>
      </c>
      <c r="AY403" s="175" t="s">
        <v>132</v>
      </c>
    </row>
    <row r="404" spans="1:65" s="2" customFormat="1" ht="24.2" customHeight="1" x14ac:dyDescent="0.2">
      <c r="A404" s="33"/>
      <c r="B404" s="151"/>
      <c r="C404" s="201" t="s">
        <v>652</v>
      </c>
      <c r="D404" s="201" t="s">
        <v>383</v>
      </c>
      <c r="E404" s="202" t="s">
        <v>653</v>
      </c>
      <c r="F404" s="203" t="s">
        <v>654</v>
      </c>
      <c r="G404" s="204" t="s">
        <v>193</v>
      </c>
      <c r="H404" s="205">
        <v>55.2</v>
      </c>
      <c r="I404" s="206"/>
      <c r="J404" s="207">
        <f>ROUND(I404*H404,2)</f>
        <v>0</v>
      </c>
      <c r="K404" s="208"/>
      <c r="L404" s="209"/>
      <c r="M404" s="210" t="s">
        <v>1</v>
      </c>
      <c r="N404" s="211" t="s">
        <v>43</v>
      </c>
      <c r="O404" s="62"/>
      <c r="P404" s="162">
        <f>O404*H404</f>
        <v>0</v>
      </c>
      <c r="Q404" s="162">
        <v>4.2500000000000003E-3</v>
      </c>
      <c r="R404" s="162">
        <f>Q404*H404</f>
        <v>0.23460000000000003</v>
      </c>
      <c r="S404" s="162">
        <v>0</v>
      </c>
      <c r="T404" s="163">
        <f>S404*H404</f>
        <v>0</v>
      </c>
      <c r="U404" s="33"/>
      <c r="V404" s="33"/>
      <c r="W404" s="33"/>
      <c r="X404" s="33"/>
      <c r="Y404" s="33"/>
      <c r="Z404" s="33"/>
      <c r="AA404" s="33"/>
      <c r="AB404" s="33"/>
      <c r="AC404" s="33"/>
      <c r="AD404" s="33"/>
      <c r="AE404" s="33"/>
      <c r="AR404" s="164" t="s">
        <v>455</v>
      </c>
      <c r="AT404" s="164" t="s">
        <v>383</v>
      </c>
      <c r="AU404" s="164" t="s">
        <v>139</v>
      </c>
      <c r="AY404" s="18" t="s">
        <v>132</v>
      </c>
      <c r="BE404" s="165">
        <f>IF(N404="základná",J404,0)</f>
        <v>0</v>
      </c>
      <c r="BF404" s="165">
        <f>IF(N404="znížená",J404,0)</f>
        <v>0</v>
      </c>
      <c r="BG404" s="165">
        <f>IF(N404="zákl. prenesená",J404,0)</f>
        <v>0</v>
      </c>
      <c r="BH404" s="165">
        <f>IF(N404="zníž. prenesená",J404,0)</f>
        <v>0</v>
      </c>
      <c r="BI404" s="165">
        <f>IF(N404="nulová",J404,0)</f>
        <v>0</v>
      </c>
      <c r="BJ404" s="18" t="s">
        <v>139</v>
      </c>
      <c r="BK404" s="165">
        <f>ROUND(I404*H404,2)</f>
        <v>0</v>
      </c>
      <c r="BL404" s="18" t="s">
        <v>222</v>
      </c>
      <c r="BM404" s="164" t="s">
        <v>655</v>
      </c>
    </row>
    <row r="405" spans="1:65" s="14" customFormat="1" x14ac:dyDescent="0.2">
      <c r="B405" s="174"/>
      <c r="D405" s="167" t="s">
        <v>141</v>
      </c>
      <c r="F405" s="176" t="s">
        <v>656</v>
      </c>
      <c r="H405" s="177">
        <v>55.2</v>
      </c>
      <c r="I405" s="178"/>
      <c r="L405" s="174"/>
      <c r="M405" s="179"/>
      <c r="N405" s="180"/>
      <c r="O405" s="180"/>
      <c r="P405" s="180"/>
      <c r="Q405" s="180"/>
      <c r="R405" s="180"/>
      <c r="S405" s="180"/>
      <c r="T405" s="181"/>
      <c r="AT405" s="175" t="s">
        <v>141</v>
      </c>
      <c r="AU405" s="175" t="s">
        <v>139</v>
      </c>
      <c r="AV405" s="14" t="s">
        <v>139</v>
      </c>
      <c r="AW405" s="14" t="s">
        <v>3</v>
      </c>
      <c r="AX405" s="14" t="s">
        <v>85</v>
      </c>
      <c r="AY405" s="175" t="s">
        <v>132</v>
      </c>
    </row>
    <row r="406" spans="1:65" s="2" customFormat="1" ht="24.2" customHeight="1" x14ac:dyDescent="0.2">
      <c r="A406" s="33"/>
      <c r="B406" s="151"/>
      <c r="C406" s="152" t="s">
        <v>657</v>
      </c>
      <c r="D406" s="152" t="s">
        <v>134</v>
      </c>
      <c r="E406" s="153" t="s">
        <v>658</v>
      </c>
      <c r="F406" s="154" t="s">
        <v>659</v>
      </c>
      <c r="G406" s="155" t="s">
        <v>660</v>
      </c>
      <c r="H406" s="212"/>
      <c r="I406" s="157"/>
      <c r="J406" s="158">
        <f>ROUND(I406*H406,2)</f>
        <v>0</v>
      </c>
      <c r="K406" s="159"/>
      <c r="L406" s="34"/>
      <c r="M406" s="160" t="s">
        <v>1</v>
      </c>
      <c r="N406" s="161" t="s">
        <v>43</v>
      </c>
      <c r="O406" s="62"/>
      <c r="P406" s="162">
        <f>O406*H406</f>
        <v>0</v>
      </c>
      <c r="Q406" s="162">
        <v>0</v>
      </c>
      <c r="R406" s="162">
        <f>Q406*H406</f>
        <v>0</v>
      </c>
      <c r="S406" s="162">
        <v>0</v>
      </c>
      <c r="T406" s="163">
        <f>S406*H406</f>
        <v>0</v>
      </c>
      <c r="U406" s="33"/>
      <c r="V406" s="33"/>
      <c r="W406" s="33"/>
      <c r="X406" s="33"/>
      <c r="Y406" s="33"/>
      <c r="Z406" s="33"/>
      <c r="AA406" s="33"/>
      <c r="AB406" s="33"/>
      <c r="AC406" s="33"/>
      <c r="AD406" s="33"/>
      <c r="AE406" s="33"/>
      <c r="AR406" s="164" t="s">
        <v>222</v>
      </c>
      <c r="AT406" s="164" t="s">
        <v>134</v>
      </c>
      <c r="AU406" s="164" t="s">
        <v>139</v>
      </c>
      <c r="AY406" s="18" t="s">
        <v>132</v>
      </c>
      <c r="BE406" s="165">
        <f>IF(N406="základná",J406,0)</f>
        <v>0</v>
      </c>
      <c r="BF406" s="165">
        <f>IF(N406="znížená",J406,0)</f>
        <v>0</v>
      </c>
      <c r="BG406" s="165">
        <f>IF(N406="zákl. prenesená",J406,0)</f>
        <v>0</v>
      </c>
      <c r="BH406" s="165">
        <f>IF(N406="zníž. prenesená",J406,0)</f>
        <v>0</v>
      </c>
      <c r="BI406" s="165">
        <f>IF(N406="nulová",J406,0)</f>
        <v>0</v>
      </c>
      <c r="BJ406" s="18" t="s">
        <v>139</v>
      </c>
      <c r="BK406" s="165">
        <f>ROUND(I406*H406,2)</f>
        <v>0</v>
      </c>
      <c r="BL406" s="18" t="s">
        <v>222</v>
      </c>
      <c r="BM406" s="164" t="s">
        <v>661</v>
      </c>
    </row>
    <row r="407" spans="1:65" s="12" customFormat="1" ht="22.9" customHeight="1" x14ac:dyDescent="0.2">
      <c r="B407" s="138"/>
      <c r="D407" s="139" t="s">
        <v>76</v>
      </c>
      <c r="E407" s="149" t="s">
        <v>662</v>
      </c>
      <c r="F407" s="149" t="s">
        <v>663</v>
      </c>
      <c r="I407" s="141"/>
      <c r="J407" s="150">
        <f>BK407</f>
        <v>0</v>
      </c>
      <c r="L407" s="138"/>
      <c r="M407" s="143"/>
      <c r="N407" s="144"/>
      <c r="O407" s="144"/>
      <c r="P407" s="145">
        <f>SUM(P408:P438)</f>
        <v>0</v>
      </c>
      <c r="Q407" s="144"/>
      <c r="R407" s="145">
        <f>SUM(R408:R438)</f>
        <v>2.4285923699999992</v>
      </c>
      <c r="S407" s="144"/>
      <c r="T407" s="146">
        <f>SUM(T408:T438)</f>
        <v>0</v>
      </c>
      <c r="AR407" s="139" t="s">
        <v>139</v>
      </c>
      <c r="AT407" s="147" t="s">
        <v>76</v>
      </c>
      <c r="AU407" s="147" t="s">
        <v>85</v>
      </c>
      <c r="AY407" s="139" t="s">
        <v>132</v>
      </c>
      <c r="BK407" s="148">
        <f>SUM(BK408:BK438)</f>
        <v>0</v>
      </c>
    </row>
    <row r="408" spans="1:65" s="2" customFormat="1" ht="24.2" customHeight="1" x14ac:dyDescent="0.2">
      <c r="A408" s="33"/>
      <c r="B408" s="151"/>
      <c r="C408" s="152" t="s">
        <v>664</v>
      </c>
      <c r="D408" s="152" t="s">
        <v>134</v>
      </c>
      <c r="E408" s="153" t="s">
        <v>665</v>
      </c>
      <c r="F408" s="154" t="s">
        <v>666</v>
      </c>
      <c r="G408" s="155" t="s">
        <v>193</v>
      </c>
      <c r="H408" s="156">
        <v>51</v>
      </c>
      <c r="I408" s="157"/>
      <c r="J408" s="158">
        <f>ROUND(I408*H408,2)</f>
        <v>0</v>
      </c>
      <c r="K408" s="159"/>
      <c r="L408" s="34"/>
      <c r="M408" s="160" t="s">
        <v>1</v>
      </c>
      <c r="N408" s="161" t="s">
        <v>43</v>
      </c>
      <c r="O408" s="62"/>
      <c r="P408" s="162">
        <f>O408*H408</f>
        <v>0</v>
      </c>
      <c r="Q408" s="162">
        <v>0</v>
      </c>
      <c r="R408" s="162">
        <f>Q408*H408</f>
        <v>0</v>
      </c>
      <c r="S408" s="162">
        <v>0</v>
      </c>
      <c r="T408" s="163">
        <f>S408*H408</f>
        <v>0</v>
      </c>
      <c r="U408" s="33"/>
      <c r="V408" s="33"/>
      <c r="W408" s="33"/>
      <c r="X408" s="33"/>
      <c r="Y408" s="33"/>
      <c r="Z408" s="33"/>
      <c r="AA408" s="33"/>
      <c r="AB408" s="33"/>
      <c r="AC408" s="33"/>
      <c r="AD408" s="33"/>
      <c r="AE408" s="33"/>
      <c r="AR408" s="164" t="s">
        <v>222</v>
      </c>
      <c r="AT408" s="164" t="s">
        <v>134</v>
      </c>
      <c r="AU408" s="164" t="s">
        <v>139</v>
      </c>
      <c r="AY408" s="18" t="s">
        <v>132</v>
      </c>
      <c r="BE408" s="165">
        <f>IF(N408="základná",J408,0)</f>
        <v>0</v>
      </c>
      <c r="BF408" s="165">
        <f>IF(N408="znížená",J408,0)</f>
        <v>0</v>
      </c>
      <c r="BG408" s="165">
        <f>IF(N408="zákl. prenesená",J408,0)</f>
        <v>0</v>
      </c>
      <c r="BH408" s="165">
        <f>IF(N408="zníž. prenesená",J408,0)</f>
        <v>0</v>
      </c>
      <c r="BI408" s="165">
        <f>IF(N408="nulová",J408,0)</f>
        <v>0</v>
      </c>
      <c r="BJ408" s="18" t="s">
        <v>139</v>
      </c>
      <c r="BK408" s="165">
        <f>ROUND(I408*H408,2)</f>
        <v>0</v>
      </c>
      <c r="BL408" s="18" t="s">
        <v>222</v>
      </c>
      <c r="BM408" s="164" t="s">
        <v>667</v>
      </c>
    </row>
    <row r="409" spans="1:65" s="14" customFormat="1" x14ac:dyDescent="0.2">
      <c r="B409" s="174"/>
      <c r="D409" s="167" t="s">
        <v>141</v>
      </c>
      <c r="E409" s="175" t="s">
        <v>1</v>
      </c>
      <c r="F409" s="176" t="s">
        <v>668</v>
      </c>
      <c r="H409" s="177">
        <v>41</v>
      </c>
      <c r="I409" s="178"/>
      <c r="L409" s="174"/>
      <c r="M409" s="179"/>
      <c r="N409" s="180"/>
      <c r="O409" s="180"/>
      <c r="P409" s="180"/>
      <c r="Q409" s="180"/>
      <c r="R409" s="180"/>
      <c r="S409" s="180"/>
      <c r="T409" s="181"/>
      <c r="AT409" s="175" t="s">
        <v>141</v>
      </c>
      <c r="AU409" s="175" t="s">
        <v>139</v>
      </c>
      <c r="AV409" s="14" t="s">
        <v>139</v>
      </c>
      <c r="AW409" s="14" t="s">
        <v>32</v>
      </c>
      <c r="AX409" s="14" t="s">
        <v>77</v>
      </c>
      <c r="AY409" s="175" t="s">
        <v>132</v>
      </c>
    </row>
    <row r="410" spans="1:65" s="14" customFormat="1" x14ac:dyDescent="0.2">
      <c r="B410" s="174"/>
      <c r="D410" s="167" t="s">
        <v>141</v>
      </c>
      <c r="E410" s="175" t="s">
        <v>1</v>
      </c>
      <c r="F410" s="176" t="s">
        <v>669</v>
      </c>
      <c r="H410" s="177">
        <v>10</v>
      </c>
      <c r="I410" s="178"/>
      <c r="L410" s="174"/>
      <c r="M410" s="179"/>
      <c r="N410" s="180"/>
      <c r="O410" s="180"/>
      <c r="P410" s="180"/>
      <c r="Q410" s="180"/>
      <c r="R410" s="180"/>
      <c r="S410" s="180"/>
      <c r="T410" s="181"/>
      <c r="AT410" s="175" t="s">
        <v>141</v>
      </c>
      <c r="AU410" s="175" t="s">
        <v>139</v>
      </c>
      <c r="AV410" s="14" t="s">
        <v>139</v>
      </c>
      <c r="AW410" s="14" t="s">
        <v>32</v>
      </c>
      <c r="AX410" s="14" t="s">
        <v>77</v>
      </c>
      <c r="AY410" s="175" t="s">
        <v>132</v>
      </c>
    </row>
    <row r="411" spans="1:65" s="16" customFormat="1" x14ac:dyDescent="0.2">
      <c r="B411" s="193"/>
      <c r="D411" s="167" t="s">
        <v>141</v>
      </c>
      <c r="E411" s="194" t="s">
        <v>1</v>
      </c>
      <c r="F411" s="195" t="s">
        <v>307</v>
      </c>
      <c r="H411" s="196">
        <v>51</v>
      </c>
      <c r="I411" s="197"/>
      <c r="L411" s="193"/>
      <c r="M411" s="198"/>
      <c r="N411" s="199"/>
      <c r="O411" s="199"/>
      <c r="P411" s="199"/>
      <c r="Q411" s="199"/>
      <c r="R411" s="199"/>
      <c r="S411" s="199"/>
      <c r="T411" s="200"/>
      <c r="AT411" s="194" t="s">
        <v>141</v>
      </c>
      <c r="AU411" s="194" t="s">
        <v>139</v>
      </c>
      <c r="AV411" s="16" t="s">
        <v>147</v>
      </c>
      <c r="AW411" s="16" t="s">
        <v>32</v>
      </c>
      <c r="AX411" s="16" t="s">
        <v>85</v>
      </c>
      <c r="AY411" s="194" t="s">
        <v>132</v>
      </c>
    </row>
    <row r="412" spans="1:65" s="2" customFormat="1" ht="24.2" customHeight="1" x14ac:dyDescent="0.2">
      <c r="A412" s="33"/>
      <c r="B412" s="151"/>
      <c r="C412" s="201" t="s">
        <v>670</v>
      </c>
      <c r="D412" s="201" t="s">
        <v>383</v>
      </c>
      <c r="E412" s="202" t="s">
        <v>671</v>
      </c>
      <c r="F412" s="203" t="s">
        <v>672</v>
      </c>
      <c r="G412" s="204" t="s">
        <v>193</v>
      </c>
      <c r="H412" s="205">
        <v>104.04</v>
      </c>
      <c r="I412" s="206"/>
      <c r="J412" s="207">
        <f>ROUND(I412*H412,2)</f>
        <v>0</v>
      </c>
      <c r="K412" s="208"/>
      <c r="L412" s="209"/>
      <c r="M412" s="210" t="s">
        <v>1</v>
      </c>
      <c r="N412" s="211" t="s">
        <v>43</v>
      </c>
      <c r="O412" s="62"/>
      <c r="P412" s="162">
        <f>O412*H412</f>
        <v>0</v>
      </c>
      <c r="Q412" s="162">
        <v>1.4999999999999999E-2</v>
      </c>
      <c r="R412" s="162">
        <f>Q412*H412</f>
        <v>1.5606</v>
      </c>
      <c r="S412" s="162">
        <v>0</v>
      </c>
      <c r="T412" s="163">
        <f>S412*H412</f>
        <v>0</v>
      </c>
      <c r="U412" s="33"/>
      <c r="V412" s="33"/>
      <c r="W412" s="33"/>
      <c r="X412" s="33"/>
      <c r="Y412" s="33"/>
      <c r="Z412" s="33"/>
      <c r="AA412" s="33"/>
      <c r="AB412" s="33"/>
      <c r="AC412" s="33"/>
      <c r="AD412" s="33"/>
      <c r="AE412" s="33"/>
      <c r="AR412" s="164" t="s">
        <v>455</v>
      </c>
      <c r="AT412" s="164" t="s">
        <v>383</v>
      </c>
      <c r="AU412" s="164" t="s">
        <v>139</v>
      </c>
      <c r="AY412" s="18" t="s">
        <v>132</v>
      </c>
      <c r="BE412" s="165">
        <f>IF(N412="základná",J412,0)</f>
        <v>0</v>
      </c>
      <c r="BF412" s="165">
        <f>IF(N412="znížená",J412,0)</f>
        <v>0</v>
      </c>
      <c r="BG412" s="165">
        <f>IF(N412="zákl. prenesená",J412,0)</f>
        <v>0</v>
      </c>
      <c r="BH412" s="165">
        <f>IF(N412="zníž. prenesená",J412,0)</f>
        <v>0</v>
      </c>
      <c r="BI412" s="165">
        <f>IF(N412="nulová",J412,0)</f>
        <v>0</v>
      </c>
      <c r="BJ412" s="18" t="s">
        <v>139</v>
      </c>
      <c r="BK412" s="165">
        <f>ROUND(I412*H412,2)</f>
        <v>0</v>
      </c>
      <c r="BL412" s="18" t="s">
        <v>222</v>
      </c>
      <c r="BM412" s="164" t="s">
        <v>673</v>
      </c>
    </row>
    <row r="413" spans="1:65" s="14" customFormat="1" x14ac:dyDescent="0.2">
      <c r="B413" s="174"/>
      <c r="D413" s="167" t="s">
        <v>141</v>
      </c>
      <c r="F413" s="176" t="s">
        <v>674</v>
      </c>
      <c r="H413" s="177">
        <v>104.04</v>
      </c>
      <c r="I413" s="178"/>
      <c r="L413" s="174"/>
      <c r="M413" s="179"/>
      <c r="N413" s="180"/>
      <c r="O413" s="180"/>
      <c r="P413" s="180"/>
      <c r="Q413" s="180"/>
      <c r="R413" s="180"/>
      <c r="S413" s="180"/>
      <c r="T413" s="181"/>
      <c r="AT413" s="175" t="s">
        <v>141</v>
      </c>
      <c r="AU413" s="175" t="s">
        <v>139</v>
      </c>
      <c r="AV413" s="14" t="s">
        <v>139</v>
      </c>
      <c r="AW413" s="14" t="s">
        <v>3</v>
      </c>
      <c r="AX413" s="14" t="s">
        <v>85</v>
      </c>
      <c r="AY413" s="175" t="s">
        <v>132</v>
      </c>
    </row>
    <row r="414" spans="1:65" s="2" customFormat="1" ht="24.2" customHeight="1" x14ac:dyDescent="0.2">
      <c r="A414" s="33"/>
      <c r="B414" s="151"/>
      <c r="C414" s="201" t="s">
        <v>675</v>
      </c>
      <c r="D414" s="201" t="s">
        <v>383</v>
      </c>
      <c r="E414" s="202" t="s">
        <v>676</v>
      </c>
      <c r="F414" s="203" t="s">
        <v>677</v>
      </c>
      <c r="G414" s="204" t="s">
        <v>193</v>
      </c>
      <c r="H414" s="205">
        <v>52.02</v>
      </c>
      <c r="I414" s="206"/>
      <c r="J414" s="207">
        <f>ROUND(I414*H414,2)</f>
        <v>0</v>
      </c>
      <c r="K414" s="208"/>
      <c r="L414" s="209"/>
      <c r="M414" s="210" t="s">
        <v>1</v>
      </c>
      <c r="N414" s="211" t="s">
        <v>43</v>
      </c>
      <c r="O414" s="62"/>
      <c r="P414" s="162">
        <f>O414*H414</f>
        <v>0</v>
      </c>
      <c r="Q414" s="162">
        <v>1.44E-2</v>
      </c>
      <c r="R414" s="162">
        <f>Q414*H414</f>
        <v>0.74908799999999998</v>
      </c>
      <c r="S414" s="162">
        <v>0</v>
      </c>
      <c r="T414" s="163">
        <f>S414*H414</f>
        <v>0</v>
      </c>
      <c r="U414" s="33"/>
      <c r="V414" s="33"/>
      <c r="W414" s="33"/>
      <c r="X414" s="33"/>
      <c r="Y414" s="33"/>
      <c r="Z414" s="33"/>
      <c r="AA414" s="33"/>
      <c r="AB414" s="33"/>
      <c r="AC414" s="33"/>
      <c r="AD414" s="33"/>
      <c r="AE414" s="33"/>
      <c r="AR414" s="164" t="s">
        <v>455</v>
      </c>
      <c r="AT414" s="164" t="s">
        <v>383</v>
      </c>
      <c r="AU414" s="164" t="s">
        <v>139</v>
      </c>
      <c r="AY414" s="18" t="s">
        <v>132</v>
      </c>
      <c r="BE414" s="165">
        <f>IF(N414="základná",J414,0)</f>
        <v>0</v>
      </c>
      <c r="BF414" s="165">
        <f>IF(N414="znížená",J414,0)</f>
        <v>0</v>
      </c>
      <c r="BG414" s="165">
        <f>IF(N414="zákl. prenesená",J414,0)</f>
        <v>0</v>
      </c>
      <c r="BH414" s="165">
        <f>IF(N414="zníž. prenesená",J414,0)</f>
        <v>0</v>
      </c>
      <c r="BI414" s="165">
        <f>IF(N414="nulová",J414,0)</f>
        <v>0</v>
      </c>
      <c r="BJ414" s="18" t="s">
        <v>139</v>
      </c>
      <c r="BK414" s="165">
        <f>ROUND(I414*H414,2)</f>
        <v>0</v>
      </c>
      <c r="BL414" s="18" t="s">
        <v>222</v>
      </c>
      <c r="BM414" s="164" t="s">
        <v>678</v>
      </c>
    </row>
    <row r="415" spans="1:65" s="14" customFormat="1" x14ac:dyDescent="0.2">
      <c r="B415" s="174"/>
      <c r="D415" s="167" t="s">
        <v>141</v>
      </c>
      <c r="F415" s="176" t="s">
        <v>679</v>
      </c>
      <c r="H415" s="177">
        <v>52.02</v>
      </c>
      <c r="I415" s="178"/>
      <c r="L415" s="174"/>
      <c r="M415" s="179"/>
      <c r="N415" s="180"/>
      <c r="O415" s="180"/>
      <c r="P415" s="180"/>
      <c r="Q415" s="180"/>
      <c r="R415" s="180"/>
      <c r="S415" s="180"/>
      <c r="T415" s="181"/>
      <c r="AT415" s="175" t="s">
        <v>141</v>
      </c>
      <c r="AU415" s="175" t="s">
        <v>139</v>
      </c>
      <c r="AV415" s="14" t="s">
        <v>139</v>
      </c>
      <c r="AW415" s="14" t="s">
        <v>3</v>
      </c>
      <c r="AX415" s="14" t="s">
        <v>85</v>
      </c>
      <c r="AY415" s="175" t="s">
        <v>132</v>
      </c>
    </row>
    <row r="416" spans="1:65" s="2" customFormat="1" ht="24.2" customHeight="1" x14ac:dyDescent="0.2">
      <c r="A416" s="33"/>
      <c r="B416" s="151"/>
      <c r="C416" s="152" t="s">
        <v>680</v>
      </c>
      <c r="D416" s="152" t="s">
        <v>134</v>
      </c>
      <c r="E416" s="153" t="s">
        <v>681</v>
      </c>
      <c r="F416" s="154" t="s">
        <v>682</v>
      </c>
      <c r="G416" s="155" t="s">
        <v>193</v>
      </c>
      <c r="H416" s="156">
        <v>18.899999999999999</v>
      </c>
      <c r="I416" s="157"/>
      <c r="J416" s="158">
        <f>ROUND(I416*H416,2)</f>
        <v>0</v>
      </c>
      <c r="K416" s="159"/>
      <c r="L416" s="34"/>
      <c r="M416" s="160" t="s">
        <v>1</v>
      </c>
      <c r="N416" s="161" t="s">
        <v>43</v>
      </c>
      <c r="O416" s="62"/>
      <c r="P416" s="162">
        <f>O416*H416</f>
        <v>0</v>
      </c>
      <c r="Q416" s="162">
        <v>0</v>
      </c>
      <c r="R416" s="162">
        <f>Q416*H416</f>
        <v>0</v>
      </c>
      <c r="S416" s="162">
        <v>0</v>
      </c>
      <c r="T416" s="163">
        <f>S416*H416</f>
        <v>0</v>
      </c>
      <c r="U416" s="33"/>
      <c r="V416" s="33"/>
      <c r="W416" s="33"/>
      <c r="X416" s="33"/>
      <c r="Y416" s="33"/>
      <c r="Z416" s="33"/>
      <c r="AA416" s="33"/>
      <c r="AB416" s="33"/>
      <c r="AC416" s="33"/>
      <c r="AD416" s="33"/>
      <c r="AE416" s="33"/>
      <c r="AR416" s="164" t="s">
        <v>222</v>
      </c>
      <c r="AT416" s="164" t="s">
        <v>134</v>
      </c>
      <c r="AU416" s="164" t="s">
        <v>139</v>
      </c>
      <c r="AY416" s="18" t="s">
        <v>132</v>
      </c>
      <c r="BE416" s="165">
        <f>IF(N416="základná",J416,0)</f>
        <v>0</v>
      </c>
      <c r="BF416" s="165">
        <f>IF(N416="znížená",J416,0)</f>
        <v>0</v>
      </c>
      <c r="BG416" s="165">
        <f>IF(N416="zákl. prenesená",J416,0)</f>
        <v>0</v>
      </c>
      <c r="BH416" s="165">
        <f>IF(N416="zníž. prenesená",J416,0)</f>
        <v>0</v>
      </c>
      <c r="BI416" s="165">
        <f>IF(N416="nulová",J416,0)</f>
        <v>0</v>
      </c>
      <c r="BJ416" s="18" t="s">
        <v>139</v>
      </c>
      <c r="BK416" s="165">
        <f>ROUND(I416*H416,2)</f>
        <v>0</v>
      </c>
      <c r="BL416" s="18" t="s">
        <v>222</v>
      </c>
      <c r="BM416" s="164" t="s">
        <v>683</v>
      </c>
    </row>
    <row r="417" spans="1:65" s="14" customFormat="1" x14ac:dyDescent="0.2">
      <c r="B417" s="174"/>
      <c r="D417" s="167" t="s">
        <v>141</v>
      </c>
      <c r="E417" s="175" t="s">
        <v>1</v>
      </c>
      <c r="F417" s="176" t="s">
        <v>684</v>
      </c>
      <c r="H417" s="177">
        <v>18.86</v>
      </c>
      <c r="I417" s="178"/>
      <c r="L417" s="174"/>
      <c r="M417" s="179"/>
      <c r="N417" s="180"/>
      <c r="O417" s="180"/>
      <c r="P417" s="180"/>
      <c r="Q417" s="180"/>
      <c r="R417" s="180"/>
      <c r="S417" s="180"/>
      <c r="T417" s="181"/>
      <c r="AT417" s="175" t="s">
        <v>141</v>
      </c>
      <c r="AU417" s="175" t="s">
        <v>139</v>
      </c>
      <c r="AV417" s="14" t="s">
        <v>139</v>
      </c>
      <c r="AW417" s="14" t="s">
        <v>32</v>
      </c>
      <c r="AX417" s="14" t="s">
        <v>77</v>
      </c>
      <c r="AY417" s="175" t="s">
        <v>132</v>
      </c>
    </row>
    <row r="418" spans="1:65" s="14" customFormat="1" x14ac:dyDescent="0.2">
      <c r="B418" s="174"/>
      <c r="D418" s="167" t="s">
        <v>141</v>
      </c>
      <c r="E418" s="175" t="s">
        <v>1</v>
      </c>
      <c r="F418" s="176" t="s">
        <v>685</v>
      </c>
      <c r="H418" s="177">
        <v>18.899999999999999</v>
      </c>
      <c r="I418" s="178"/>
      <c r="L418" s="174"/>
      <c r="M418" s="179"/>
      <c r="N418" s="180"/>
      <c r="O418" s="180"/>
      <c r="P418" s="180"/>
      <c r="Q418" s="180"/>
      <c r="R418" s="180"/>
      <c r="S418" s="180"/>
      <c r="T418" s="181"/>
      <c r="AT418" s="175" t="s">
        <v>141</v>
      </c>
      <c r="AU418" s="175" t="s">
        <v>139</v>
      </c>
      <c r="AV418" s="14" t="s">
        <v>139</v>
      </c>
      <c r="AW418" s="14" t="s">
        <v>32</v>
      </c>
      <c r="AX418" s="14" t="s">
        <v>85</v>
      </c>
      <c r="AY418" s="175" t="s">
        <v>132</v>
      </c>
    </row>
    <row r="419" spans="1:65" s="2" customFormat="1" ht="24.2" customHeight="1" x14ac:dyDescent="0.2">
      <c r="A419" s="33"/>
      <c r="B419" s="151"/>
      <c r="C419" s="201" t="s">
        <v>686</v>
      </c>
      <c r="D419" s="201" t="s">
        <v>383</v>
      </c>
      <c r="E419" s="202" t="s">
        <v>687</v>
      </c>
      <c r="F419" s="203" t="s">
        <v>688</v>
      </c>
      <c r="G419" s="204" t="s">
        <v>193</v>
      </c>
      <c r="H419" s="205">
        <v>19.277999999999999</v>
      </c>
      <c r="I419" s="206"/>
      <c r="J419" s="207">
        <f>ROUND(I419*H419,2)</f>
        <v>0</v>
      </c>
      <c r="K419" s="208"/>
      <c r="L419" s="209"/>
      <c r="M419" s="210" t="s">
        <v>1</v>
      </c>
      <c r="N419" s="211" t="s">
        <v>43</v>
      </c>
      <c r="O419" s="62"/>
      <c r="P419" s="162">
        <f>O419*H419</f>
        <v>0</v>
      </c>
      <c r="Q419" s="162">
        <v>1.9499999999999999E-3</v>
      </c>
      <c r="R419" s="162">
        <f>Q419*H419</f>
        <v>3.7592099999999996E-2</v>
      </c>
      <c r="S419" s="162">
        <v>0</v>
      </c>
      <c r="T419" s="163">
        <f>S419*H419</f>
        <v>0</v>
      </c>
      <c r="U419" s="33"/>
      <c r="V419" s="33"/>
      <c r="W419" s="33"/>
      <c r="X419" s="33"/>
      <c r="Y419" s="33"/>
      <c r="Z419" s="33"/>
      <c r="AA419" s="33"/>
      <c r="AB419" s="33"/>
      <c r="AC419" s="33"/>
      <c r="AD419" s="33"/>
      <c r="AE419" s="33"/>
      <c r="AR419" s="164" t="s">
        <v>455</v>
      </c>
      <c r="AT419" s="164" t="s">
        <v>383</v>
      </c>
      <c r="AU419" s="164" t="s">
        <v>139</v>
      </c>
      <c r="AY419" s="18" t="s">
        <v>132</v>
      </c>
      <c r="BE419" s="165">
        <f>IF(N419="základná",J419,0)</f>
        <v>0</v>
      </c>
      <c r="BF419" s="165">
        <f>IF(N419="znížená",J419,0)</f>
        <v>0</v>
      </c>
      <c r="BG419" s="165">
        <f>IF(N419="zákl. prenesená",J419,0)</f>
        <v>0</v>
      </c>
      <c r="BH419" s="165">
        <f>IF(N419="zníž. prenesená",J419,0)</f>
        <v>0</v>
      </c>
      <c r="BI419" s="165">
        <f>IF(N419="nulová",J419,0)</f>
        <v>0</v>
      </c>
      <c r="BJ419" s="18" t="s">
        <v>139</v>
      </c>
      <c r="BK419" s="165">
        <f>ROUND(I419*H419,2)</f>
        <v>0</v>
      </c>
      <c r="BL419" s="18" t="s">
        <v>222</v>
      </c>
      <c r="BM419" s="164" t="s">
        <v>689</v>
      </c>
    </row>
    <row r="420" spans="1:65" s="14" customFormat="1" x14ac:dyDescent="0.2">
      <c r="B420" s="174"/>
      <c r="D420" s="167" t="s">
        <v>141</v>
      </c>
      <c r="F420" s="176" t="s">
        <v>690</v>
      </c>
      <c r="H420" s="177">
        <v>19.277999999999999</v>
      </c>
      <c r="I420" s="178"/>
      <c r="L420" s="174"/>
      <c r="M420" s="179"/>
      <c r="N420" s="180"/>
      <c r="O420" s="180"/>
      <c r="P420" s="180"/>
      <c r="Q420" s="180"/>
      <c r="R420" s="180"/>
      <c r="S420" s="180"/>
      <c r="T420" s="181"/>
      <c r="AT420" s="175" t="s">
        <v>141</v>
      </c>
      <c r="AU420" s="175" t="s">
        <v>139</v>
      </c>
      <c r="AV420" s="14" t="s">
        <v>139</v>
      </c>
      <c r="AW420" s="14" t="s">
        <v>3</v>
      </c>
      <c r="AX420" s="14" t="s">
        <v>85</v>
      </c>
      <c r="AY420" s="175" t="s">
        <v>132</v>
      </c>
    </row>
    <row r="421" spans="1:65" s="2" customFormat="1" ht="24.2" customHeight="1" x14ac:dyDescent="0.2">
      <c r="A421" s="33"/>
      <c r="B421" s="151"/>
      <c r="C421" s="152" t="s">
        <v>691</v>
      </c>
      <c r="D421" s="152" t="s">
        <v>134</v>
      </c>
      <c r="E421" s="153" t="s">
        <v>692</v>
      </c>
      <c r="F421" s="154" t="s">
        <v>693</v>
      </c>
      <c r="G421" s="155" t="s">
        <v>193</v>
      </c>
      <c r="H421" s="156">
        <v>15.45</v>
      </c>
      <c r="I421" s="157"/>
      <c r="J421" s="158">
        <f>ROUND(I421*H421,2)</f>
        <v>0</v>
      </c>
      <c r="K421" s="159"/>
      <c r="L421" s="34"/>
      <c r="M421" s="160" t="s">
        <v>1</v>
      </c>
      <c r="N421" s="161" t="s">
        <v>43</v>
      </c>
      <c r="O421" s="62"/>
      <c r="P421" s="162">
        <f>O421*H421</f>
        <v>0</v>
      </c>
      <c r="Q421" s="162">
        <v>0</v>
      </c>
      <c r="R421" s="162">
        <f>Q421*H421</f>
        <v>0</v>
      </c>
      <c r="S421" s="162">
        <v>0</v>
      </c>
      <c r="T421" s="163">
        <f>S421*H421</f>
        <v>0</v>
      </c>
      <c r="U421" s="33"/>
      <c r="V421" s="33"/>
      <c r="W421" s="33"/>
      <c r="X421" s="33"/>
      <c r="Y421" s="33"/>
      <c r="Z421" s="33"/>
      <c r="AA421" s="33"/>
      <c r="AB421" s="33"/>
      <c r="AC421" s="33"/>
      <c r="AD421" s="33"/>
      <c r="AE421" s="33"/>
      <c r="AR421" s="164" t="s">
        <v>222</v>
      </c>
      <c r="AT421" s="164" t="s">
        <v>134</v>
      </c>
      <c r="AU421" s="164" t="s">
        <v>139</v>
      </c>
      <c r="AY421" s="18" t="s">
        <v>132</v>
      </c>
      <c r="BE421" s="165">
        <f>IF(N421="základná",J421,0)</f>
        <v>0</v>
      </c>
      <c r="BF421" s="165">
        <f>IF(N421="znížená",J421,0)</f>
        <v>0</v>
      </c>
      <c r="BG421" s="165">
        <f>IF(N421="zákl. prenesená",J421,0)</f>
        <v>0</v>
      </c>
      <c r="BH421" s="165">
        <f>IF(N421="zníž. prenesená",J421,0)</f>
        <v>0</v>
      </c>
      <c r="BI421" s="165">
        <f>IF(N421="nulová",J421,0)</f>
        <v>0</v>
      </c>
      <c r="BJ421" s="18" t="s">
        <v>139</v>
      </c>
      <c r="BK421" s="165">
        <f>ROUND(I421*H421,2)</f>
        <v>0</v>
      </c>
      <c r="BL421" s="18" t="s">
        <v>222</v>
      </c>
      <c r="BM421" s="164" t="s">
        <v>694</v>
      </c>
    </row>
    <row r="422" spans="1:65" s="13" customFormat="1" x14ac:dyDescent="0.2">
      <c r="B422" s="166"/>
      <c r="D422" s="167" t="s">
        <v>141</v>
      </c>
      <c r="E422" s="168" t="s">
        <v>1</v>
      </c>
      <c r="F422" s="169" t="s">
        <v>695</v>
      </c>
      <c r="H422" s="168" t="s">
        <v>1</v>
      </c>
      <c r="I422" s="170"/>
      <c r="L422" s="166"/>
      <c r="M422" s="171"/>
      <c r="N422" s="172"/>
      <c r="O422" s="172"/>
      <c r="P422" s="172"/>
      <c r="Q422" s="172"/>
      <c r="R422" s="172"/>
      <c r="S422" s="172"/>
      <c r="T422" s="173"/>
      <c r="AT422" s="168" t="s">
        <v>141</v>
      </c>
      <c r="AU422" s="168" t="s">
        <v>139</v>
      </c>
      <c r="AV422" s="13" t="s">
        <v>85</v>
      </c>
      <c r="AW422" s="13" t="s">
        <v>32</v>
      </c>
      <c r="AX422" s="13" t="s">
        <v>77</v>
      </c>
      <c r="AY422" s="168" t="s">
        <v>132</v>
      </c>
    </row>
    <row r="423" spans="1:65" s="14" customFormat="1" x14ac:dyDescent="0.2">
      <c r="B423" s="174"/>
      <c r="D423" s="167" t="s">
        <v>141</v>
      </c>
      <c r="E423" s="175" t="s">
        <v>1</v>
      </c>
      <c r="F423" s="176" t="s">
        <v>606</v>
      </c>
      <c r="H423" s="177">
        <v>15.45</v>
      </c>
      <c r="I423" s="178"/>
      <c r="L423" s="174"/>
      <c r="M423" s="179"/>
      <c r="N423" s="180"/>
      <c r="O423" s="180"/>
      <c r="P423" s="180"/>
      <c r="Q423" s="180"/>
      <c r="R423" s="180"/>
      <c r="S423" s="180"/>
      <c r="T423" s="181"/>
      <c r="AT423" s="175" t="s">
        <v>141</v>
      </c>
      <c r="AU423" s="175" t="s">
        <v>139</v>
      </c>
      <c r="AV423" s="14" t="s">
        <v>139</v>
      </c>
      <c r="AW423" s="14" t="s">
        <v>32</v>
      </c>
      <c r="AX423" s="14" t="s">
        <v>85</v>
      </c>
      <c r="AY423" s="175" t="s">
        <v>132</v>
      </c>
    </row>
    <row r="424" spans="1:65" s="2" customFormat="1" ht="24.2" customHeight="1" x14ac:dyDescent="0.2">
      <c r="A424" s="33"/>
      <c r="B424" s="151"/>
      <c r="C424" s="201" t="s">
        <v>696</v>
      </c>
      <c r="D424" s="201" t="s">
        <v>383</v>
      </c>
      <c r="E424" s="202" t="s">
        <v>697</v>
      </c>
      <c r="F424" s="203" t="s">
        <v>698</v>
      </c>
      <c r="G424" s="204" t="s">
        <v>193</v>
      </c>
      <c r="H424" s="205">
        <v>15.759</v>
      </c>
      <c r="I424" s="206"/>
      <c r="J424" s="207">
        <f>ROUND(I424*H424,2)</f>
        <v>0</v>
      </c>
      <c r="K424" s="208"/>
      <c r="L424" s="209"/>
      <c r="M424" s="210" t="s">
        <v>1</v>
      </c>
      <c r="N424" s="211" t="s">
        <v>43</v>
      </c>
      <c r="O424" s="62"/>
      <c r="P424" s="162">
        <f>O424*H424</f>
        <v>0</v>
      </c>
      <c r="Q424" s="162">
        <v>5.8E-4</v>
      </c>
      <c r="R424" s="162">
        <f>Q424*H424</f>
        <v>9.140220000000001E-3</v>
      </c>
      <c r="S424" s="162">
        <v>0</v>
      </c>
      <c r="T424" s="163">
        <f>S424*H424</f>
        <v>0</v>
      </c>
      <c r="U424" s="33"/>
      <c r="V424" s="33"/>
      <c r="W424" s="33"/>
      <c r="X424" s="33"/>
      <c r="Y424" s="33"/>
      <c r="Z424" s="33"/>
      <c r="AA424" s="33"/>
      <c r="AB424" s="33"/>
      <c r="AC424" s="33"/>
      <c r="AD424" s="33"/>
      <c r="AE424" s="33"/>
      <c r="AR424" s="164" t="s">
        <v>455</v>
      </c>
      <c r="AT424" s="164" t="s">
        <v>383</v>
      </c>
      <c r="AU424" s="164" t="s">
        <v>139</v>
      </c>
      <c r="AY424" s="18" t="s">
        <v>132</v>
      </c>
      <c r="BE424" s="165">
        <f>IF(N424="základná",J424,0)</f>
        <v>0</v>
      </c>
      <c r="BF424" s="165">
        <f>IF(N424="znížená",J424,0)</f>
        <v>0</v>
      </c>
      <c r="BG424" s="165">
        <f>IF(N424="zákl. prenesená",J424,0)</f>
        <v>0</v>
      </c>
      <c r="BH424" s="165">
        <f>IF(N424="zníž. prenesená",J424,0)</f>
        <v>0</v>
      </c>
      <c r="BI424" s="165">
        <f>IF(N424="nulová",J424,0)</f>
        <v>0</v>
      </c>
      <c r="BJ424" s="18" t="s">
        <v>139</v>
      </c>
      <c r="BK424" s="165">
        <f>ROUND(I424*H424,2)</f>
        <v>0</v>
      </c>
      <c r="BL424" s="18" t="s">
        <v>222</v>
      </c>
      <c r="BM424" s="164" t="s">
        <v>699</v>
      </c>
    </row>
    <row r="425" spans="1:65" s="14" customFormat="1" x14ac:dyDescent="0.2">
      <c r="B425" s="174"/>
      <c r="D425" s="167" t="s">
        <v>141</v>
      </c>
      <c r="F425" s="176" t="s">
        <v>700</v>
      </c>
      <c r="H425" s="177">
        <v>15.759</v>
      </c>
      <c r="I425" s="178"/>
      <c r="L425" s="174"/>
      <c r="M425" s="179"/>
      <c r="N425" s="180"/>
      <c r="O425" s="180"/>
      <c r="P425" s="180"/>
      <c r="Q425" s="180"/>
      <c r="R425" s="180"/>
      <c r="S425" s="180"/>
      <c r="T425" s="181"/>
      <c r="AT425" s="175" t="s">
        <v>141</v>
      </c>
      <c r="AU425" s="175" t="s">
        <v>139</v>
      </c>
      <c r="AV425" s="14" t="s">
        <v>139</v>
      </c>
      <c r="AW425" s="14" t="s">
        <v>3</v>
      </c>
      <c r="AX425" s="14" t="s">
        <v>85</v>
      </c>
      <c r="AY425" s="175" t="s">
        <v>132</v>
      </c>
    </row>
    <row r="426" spans="1:65" s="2" customFormat="1" ht="24.2" customHeight="1" x14ac:dyDescent="0.2">
      <c r="A426" s="33"/>
      <c r="B426" s="151"/>
      <c r="C426" s="201" t="s">
        <v>701</v>
      </c>
      <c r="D426" s="201" t="s">
        <v>383</v>
      </c>
      <c r="E426" s="202" t="s">
        <v>702</v>
      </c>
      <c r="F426" s="203" t="s">
        <v>703</v>
      </c>
      <c r="G426" s="204" t="s">
        <v>193</v>
      </c>
      <c r="H426" s="205">
        <v>15.759</v>
      </c>
      <c r="I426" s="206"/>
      <c r="J426" s="207">
        <f>ROUND(I426*H426,2)</f>
        <v>0</v>
      </c>
      <c r="K426" s="208"/>
      <c r="L426" s="209"/>
      <c r="M426" s="210" t="s">
        <v>1</v>
      </c>
      <c r="N426" s="211" t="s">
        <v>43</v>
      </c>
      <c r="O426" s="62"/>
      <c r="P426" s="162">
        <f>O426*H426</f>
        <v>0</v>
      </c>
      <c r="Q426" s="162">
        <v>1.9499999999999999E-3</v>
      </c>
      <c r="R426" s="162">
        <f>Q426*H426</f>
        <v>3.0730049999999998E-2</v>
      </c>
      <c r="S426" s="162">
        <v>0</v>
      </c>
      <c r="T426" s="163">
        <f>S426*H426</f>
        <v>0</v>
      </c>
      <c r="U426" s="33"/>
      <c r="V426" s="33"/>
      <c r="W426" s="33"/>
      <c r="X426" s="33"/>
      <c r="Y426" s="33"/>
      <c r="Z426" s="33"/>
      <c r="AA426" s="33"/>
      <c r="AB426" s="33"/>
      <c r="AC426" s="33"/>
      <c r="AD426" s="33"/>
      <c r="AE426" s="33"/>
      <c r="AR426" s="164" t="s">
        <v>455</v>
      </c>
      <c r="AT426" s="164" t="s">
        <v>383</v>
      </c>
      <c r="AU426" s="164" t="s">
        <v>139</v>
      </c>
      <c r="AY426" s="18" t="s">
        <v>132</v>
      </c>
      <c r="BE426" s="165">
        <f>IF(N426="základná",J426,0)</f>
        <v>0</v>
      </c>
      <c r="BF426" s="165">
        <f>IF(N426="znížená",J426,0)</f>
        <v>0</v>
      </c>
      <c r="BG426" s="165">
        <f>IF(N426="zákl. prenesená",J426,0)</f>
        <v>0</v>
      </c>
      <c r="BH426" s="165">
        <f>IF(N426="zníž. prenesená",J426,0)</f>
        <v>0</v>
      </c>
      <c r="BI426" s="165">
        <f>IF(N426="nulová",J426,0)</f>
        <v>0</v>
      </c>
      <c r="BJ426" s="18" t="s">
        <v>139</v>
      </c>
      <c r="BK426" s="165">
        <f>ROUND(I426*H426,2)</f>
        <v>0</v>
      </c>
      <c r="BL426" s="18" t="s">
        <v>222</v>
      </c>
      <c r="BM426" s="164" t="s">
        <v>704</v>
      </c>
    </row>
    <row r="427" spans="1:65" s="14" customFormat="1" x14ac:dyDescent="0.2">
      <c r="B427" s="174"/>
      <c r="D427" s="167" t="s">
        <v>141</v>
      </c>
      <c r="F427" s="176" t="s">
        <v>700</v>
      </c>
      <c r="H427" s="177">
        <v>15.759</v>
      </c>
      <c r="I427" s="178"/>
      <c r="L427" s="174"/>
      <c r="M427" s="179"/>
      <c r="N427" s="180"/>
      <c r="O427" s="180"/>
      <c r="P427" s="180"/>
      <c r="Q427" s="180"/>
      <c r="R427" s="180"/>
      <c r="S427" s="180"/>
      <c r="T427" s="181"/>
      <c r="AT427" s="175" t="s">
        <v>141</v>
      </c>
      <c r="AU427" s="175" t="s">
        <v>139</v>
      </c>
      <c r="AV427" s="14" t="s">
        <v>139</v>
      </c>
      <c r="AW427" s="14" t="s">
        <v>3</v>
      </c>
      <c r="AX427" s="14" t="s">
        <v>85</v>
      </c>
      <c r="AY427" s="175" t="s">
        <v>132</v>
      </c>
    </row>
    <row r="428" spans="1:65" s="2" customFormat="1" ht="16.5" customHeight="1" x14ac:dyDescent="0.2">
      <c r="A428" s="33"/>
      <c r="B428" s="151"/>
      <c r="C428" s="152" t="s">
        <v>705</v>
      </c>
      <c r="D428" s="152" t="s">
        <v>134</v>
      </c>
      <c r="E428" s="153" t="s">
        <v>706</v>
      </c>
      <c r="F428" s="154" t="s">
        <v>707</v>
      </c>
      <c r="G428" s="155" t="s">
        <v>193</v>
      </c>
      <c r="H428" s="156">
        <v>51</v>
      </c>
      <c r="I428" s="157"/>
      <c r="J428" s="158">
        <f>ROUND(I428*H428,2)</f>
        <v>0</v>
      </c>
      <c r="K428" s="159"/>
      <c r="L428" s="34"/>
      <c r="M428" s="160" t="s">
        <v>1</v>
      </c>
      <c r="N428" s="161" t="s">
        <v>43</v>
      </c>
      <c r="O428" s="62"/>
      <c r="P428" s="162">
        <f>O428*H428</f>
        <v>0</v>
      </c>
      <c r="Q428" s="162">
        <v>3.0000000000000001E-5</v>
      </c>
      <c r="R428" s="162">
        <f>Q428*H428</f>
        <v>1.5300000000000001E-3</v>
      </c>
      <c r="S428" s="162">
        <v>0</v>
      </c>
      <c r="T428" s="163">
        <f>S428*H428</f>
        <v>0</v>
      </c>
      <c r="U428" s="33"/>
      <c r="V428" s="33"/>
      <c r="W428" s="33"/>
      <c r="X428" s="33"/>
      <c r="Y428" s="33"/>
      <c r="Z428" s="33"/>
      <c r="AA428" s="33"/>
      <c r="AB428" s="33"/>
      <c r="AC428" s="33"/>
      <c r="AD428" s="33"/>
      <c r="AE428" s="33"/>
      <c r="AR428" s="164" t="s">
        <v>222</v>
      </c>
      <c r="AT428" s="164" t="s">
        <v>134</v>
      </c>
      <c r="AU428" s="164" t="s">
        <v>139</v>
      </c>
      <c r="AY428" s="18" t="s">
        <v>132</v>
      </c>
      <c r="BE428" s="165">
        <f>IF(N428="základná",J428,0)</f>
        <v>0</v>
      </c>
      <c r="BF428" s="165">
        <f>IF(N428="znížená",J428,0)</f>
        <v>0</v>
      </c>
      <c r="BG428" s="165">
        <f>IF(N428="zákl. prenesená",J428,0)</f>
        <v>0</v>
      </c>
      <c r="BH428" s="165">
        <f>IF(N428="zníž. prenesená",J428,0)</f>
        <v>0</v>
      </c>
      <c r="BI428" s="165">
        <f>IF(N428="nulová",J428,0)</f>
        <v>0</v>
      </c>
      <c r="BJ428" s="18" t="s">
        <v>139</v>
      </c>
      <c r="BK428" s="165">
        <f>ROUND(I428*H428,2)</f>
        <v>0</v>
      </c>
      <c r="BL428" s="18" t="s">
        <v>222</v>
      </c>
      <c r="BM428" s="164" t="s">
        <v>708</v>
      </c>
    </row>
    <row r="429" spans="1:65" s="2" customFormat="1" ht="21.75" customHeight="1" x14ac:dyDescent="0.2">
      <c r="A429" s="33"/>
      <c r="B429" s="151"/>
      <c r="C429" s="201" t="s">
        <v>709</v>
      </c>
      <c r="D429" s="201" t="s">
        <v>383</v>
      </c>
      <c r="E429" s="202" t="s">
        <v>710</v>
      </c>
      <c r="F429" s="203" t="s">
        <v>711</v>
      </c>
      <c r="G429" s="204" t="s">
        <v>193</v>
      </c>
      <c r="H429" s="205">
        <v>58.65</v>
      </c>
      <c r="I429" s="206"/>
      <c r="J429" s="207">
        <f>ROUND(I429*H429,2)</f>
        <v>0</v>
      </c>
      <c r="K429" s="208"/>
      <c r="L429" s="209"/>
      <c r="M429" s="210" t="s">
        <v>1</v>
      </c>
      <c r="N429" s="211" t="s">
        <v>43</v>
      </c>
      <c r="O429" s="62"/>
      <c r="P429" s="162">
        <f>O429*H429</f>
        <v>0</v>
      </c>
      <c r="Q429" s="162">
        <v>1.8000000000000001E-4</v>
      </c>
      <c r="R429" s="162">
        <f>Q429*H429</f>
        <v>1.0557E-2</v>
      </c>
      <c r="S429" s="162">
        <v>0</v>
      </c>
      <c r="T429" s="163">
        <f>S429*H429</f>
        <v>0</v>
      </c>
      <c r="U429" s="33"/>
      <c r="V429" s="33"/>
      <c r="W429" s="33"/>
      <c r="X429" s="33"/>
      <c r="Y429" s="33"/>
      <c r="Z429" s="33"/>
      <c r="AA429" s="33"/>
      <c r="AB429" s="33"/>
      <c r="AC429" s="33"/>
      <c r="AD429" s="33"/>
      <c r="AE429" s="33"/>
      <c r="AR429" s="164" t="s">
        <v>455</v>
      </c>
      <c r="AT429" s="164" t="s">
        <v>383</v>
      </c>
      <c r="AU429" s="164" t="s">
        <v>139</v>
      </c>
      <c r="AY429" s="18" t="s">
        <v>132</v>
      </c>
      <c r="BE429" s="165">
        <f>IF(N429="základná",J429,0)</f>
        <v>0</v>
      </c>
      <c r="BF429" s="165">
        <f>IF(N429="znížená",J429,0)</f>
        <v>0</v>
      </c>
      <c r="BG429" s="165">
        <f>IF(N429="zákl. prenesená",J429,0)</f>
        <v>0</v>
      </c>
      <c r="BH429" s="165">
        <f>IF(N429="zníž. prenesená",J429,0)</f>
        <v>0</v>
      </c>
      <c r="BI429" s="165">
        <f>IF(N429="nulová",J429,0)</f>
        <v>0</v>
      </c>
      <c r="BJ429" s="18" t="s">
        <v>139</v>
      </c>
      <c r="BK429" s="165">
        <f>ROUND(I429*H429,2)</f>
        <v>0</v>
      </c>
      <c r="BL429" s="18" t="s">
        <v>222</v>
      </c>
      <c r="BM429" s="164" t="s">
        <v>712</v>
      </c>
    </row>
    <row r="430" spans="1:65" s="14" customFormat="1" x14ac:dyDescent="0.2">
      <c r="B430" s="174"/>
      <c r="D430" s="167" t="s">
        <v>141</v>
      </c>
      <c r="F430" s="176" t="s">
        <v>713</v>
      </c>
      <c r="H430" s="177">
        <v>58.65</v>
      </c>
      <c r="I430" s="178"/>
      <c r="L430" s="174"/>
      <c r="M430" s="179"/>
      <c r="N430" s="180"/>
      <c r="O430" s="180"/>
      <c r="P430" s="180"/>
      <c r="Q430" s="180"/>
      <c r="R430" s="180"/>
      <c r="S430" s="180"/>
      <c r="T430" s="181"/>
      <c r="AT430" s="175" t="s">
        <v>141</v>
      </c>
      <c r="AU430" s="175" t="s">
        <v>139</v>
      </c>
      <c r="AV430" s="14" t="s">
        <v>139</v>
      </c>
      <c r="AW430" s="14" t="s">
        <v>3</v>
      </c>
      <c r="AX430" s="14" t="s">
        <v>85</v>
      </c>
      <c r="AY430" s="175" t="s">
        <v>132</v>
      </c>
    </row>
    <row r="431" spans="1:65" s="2" customFormat="1" ht="24.2" customHeight="1" x14ac:dyDescent="0.2">
      <c r="A431" s="33"/>
      <c r="B431" s="151"/>
      <c r="C431" s="152" t="s">
        <v>714</v>
      </c>
      <c r="D431" s="152" t="s">
        <v>134</v>
      </c>
      <c r="E431" s="153" t="s">
        <v>715</v>
      </c>
      <c r="F431" s="154" t="s">
        <v>716</v>
      </c>
      <c r="G431" s="155" t="s">
        <v>193</v>
      </c>
      <c r="H431" s="156">
        <v>5.7</v>
      </c>
      <c r="I431" s="157"/>
      <c r="J431" s="158">
        <f>ROUND(I431*H431,2)</f>
        <v>0</v>
      </c>
      <c r="K431" s="159"/>
      <c r="L431" s="34"/>
      <c r="M431" s="160" t="s">
        <v>1</v>
      </c>
      <c r="N431" s="161" t="s">
        <v>43</v>
      </c>
      <c r="O431" s="62"/>
      <c r="P431" s="162">
        <f>O431*H431</f>
        <v>0</v>
      </c>
      <c r="Q431" s="162">
        <v>3.62E-3</v>
      </c>
      <c r="R431" s="162">
        <f>Q431*H431</f>
        <v>2.0634E-2</v>
      </c>
      <c r="S431" s="162">
        <v>0</v>
      </c>
      <c r="T431" s="163">
        <f>S431*H431</f>
        <v>0</v>
      </c>
      <c r="U431" s="33"/>
      <c r="V431" s="33"/>
      <c r="W431" s="33"/>
      <c r="X431" s="33"/>
      <c r="Y431" s="33"/>
      <c r="Z431" s="33"/>
      <c r="AA431" s="33"/>
      <c r="AB431" s="33"/>
      <c r="AC431" s="33"/>
      <c r="AD431" s="33"/>
      <c r="AE431" s="33"/>
      <c r="AR431" s="164" t="s">
        <v>222</v>
      </c>
      <c r="AT431" s="164" t="s">
        <v>134</v>
      </c>
      <c r="AU431" s="164" t="s">
        <v>139</v>
      </c>
      <c r="AY431" s="18" t="s">
        <v>132</v>
      </c>
      <c r="BE431" s="165">
        <f>IF(N431="základná",J431,0)</f>
        <v>0</v>
      </c>
      <c r="BF431" s="165">
        <f>IF(N431="znížená",J431,0)</f>
        <v>0</v>
      </c>
      <c r="BG431" s="165">
        <f>IF(N431="zákl. prenesená",J431,0)</f>
        <v>0</v>
      </c>
      <c r="BH431" s="165">
        <f>IF(N431="zníž. prenesená",J431,0)</f>
        <v>0</v>
      </c>
      <c r="BI431" s="165">
        <f>IF(N431="nulová",J431,0)</f>
        <v>0</v>
      </c>
      <c r="BJ431" s="18" t="s">
        <v>139</v>
      </c>
      <c r="BK431" s="165">
        <f>ROUND(I431*H431,2)</f>
        <v>0</v>
      </c>
      <c r="BL431" s="18" t="s">
        <v>222</v>
      </c>
      <c r="BM431" s="164" t="s">
        <v>717</v>
      </c>
    </row>
    <row r="432" spans="1:65" s="13" customFormat="1" x14ac:dyDescent="0.2">
      <c r="B432" s="166"/>
      <c r="D432" s="167" t="s">
        <v>141</v>
      </c>
      <c r="E432" s="168" t="s">
        <v>1</v>
      </c>
      <c r="F432" s="169" t="s">
        <v>718</v>
      </c>
      <c r="H432" s="168" t="s">
        <v>1</v>
      </c>
      <c r="I432" s="170"/>
      <c r="L432" s="166"/>
      <c r="M432" s="171"/>
      <c r="N432" s="172"/>
      <c r="O432" s="172"/>
      <c r="P432" s="172"/>
      <c r="Q432" s="172"/>
      <c r="R432" s="172"/>
      <c r="S432" s="172"/>
      <c r="T432" s="173"/>
      <c r="AT432" s="168" t="s">
        <v>141</v>
      </c>
      <c r="AU432" s="168" t="s">
        <v>139</v>
      </c>
      <c r="AV432" s="13" t="s">
        <v>85</v>
      </c>
      <c r="AW432" s="13" t="s">
        <v>32</v>
      </c>
      <c r="AX432" s="13" t="s">
        <v>77</v>
      </c>
      <c r="AY432" s="168" t="s">
        <v>132</v>
      </c>
    </row>
    <row r="433" spans="1:65" s="14" customFormat="1" x14ac:dyDescent="0.2">
      <c r="B433" s="174"/>
      <c r="D433" s="167" t="s">
        <v>141</v>
      </c>
      <c r="E433" s="175" t="s">
        <v>1</v>
      </c>
      <c r="F433" s="176" t="s">
        <v>719</v>
      </c>
      <c r="H433" s="177">
        <v>5.68</v>
      </c>
      <c r="I433" s="178"/>
      <c r="L433" s="174"/>
      <c r="M433" s="179"/>
      <c r="N433" s="180"/>
      <c r="O433" s="180"/>
      <c r="P433" s="180"/>
      <c r="Q433" s="180"/>
      <c r="R433" s="180"/>
      <c r="S433" s="180"/>
      <c r="T433" s="181"/>
      <c r="AT433" s="175" t="s">
        <v>141</v>
      </c>
      <c r="AU433" s="175" t="s">
        <v>139</v>
      </c>
      <c r="AV433" s="14" t="s">
        <v>139</v>
      </c>
      <c r="AW433" s="14" t="s">
        <v>32</v>
      </c>
      <c r="AX433" s="14" t="s">
        <v>77</v>
      </c>
      <c r="AY433" s="175" t="s">
        <v>132</v>
      </c>
    </row>
    <row r="434" spans="1:65" s="14" customFormat="1" x14ac:dyDescent="0.2">
      <c r="B434" s="174"/>
      <c r="D434" s="167" t="s">
        <v>141</v>
      </c>
      <c r="E434" s="175" t="s">
        <v>1</v>
      </c>
      <c r="F434" s="176" t="s">
        <v>720</v>
      </c>
      <c r="H434" s="177">
        <v>5.7</v>
      </c>
      <c r="I434" s="178"/>
      <c r="L434" s="174"/>
      <c r="M434" s="179"/>
      <c r="N434" s="180"/>
      <c r="O434" s="180"/>
      <c r="P434" s="180"/>
      <c r="Q434" s="180"/>
      <c r="R434" s="180"/>
      <c r="S434" s="180"/>
      <c r="T434" s="181"/>
      <c r="AT434" s="175" t="s">
        <v>141</v>
      </c>
      <c r="AU434" s="175" t="s">
        <v>139</v>
      </c>
      <c r="AV434" s="14" t="s">
        <v>139</v>
      </c>
      <c r="AW434" s="14" t="s">
        <v>32</v>
      </c>
      <c r="AX434" s="14" t="s">
        <v>85</v>
      </c>
      <c r="AY434" s="175" t="s">
        <v>132</v>
      </c>
    </row>
    <row r="435" spans="1:65" s="2" customFormat="1" ht="24.2" customHeight="1" x14ac:dyDescent="0.2">
      <c r="A435" s="33"/>
      <c r="B435" s="151"/>
      <c r="C435" s="201" t="s">
        <v>721</v>
      </c>
      <c r="D435" s="201" t="s">
        <v>383</v>
      </c>
      <c r="E435" s="202" t="s">
        <v>722</v>
      </c>
      <c r="F435" s="203" t="s">
        <v>723</v>
      </c>
      <c r="G435" s="204" t="s">
        <v>193</v>
      </c>
      <c r="H435" s="205">
        <v>5.8140000000000001</v>
      </c>
      <c r="I435" s="206"/>
      <c r="J435" s="207">
        <f>ROUND(I435*H435,2)</f>
        <v>0</v>
      </c>
      <c r="K435" s="208"/>
      <c r="L435" s="209"/>
      <c r="M435" s="210" t="s">
        <v>1</v>
      </c>
      <c r="N435" s="211" t="s">
        <v>43</v>
      </c>
      <c r="O435" s="62"/>
      <c r="P435" s="162">
        <f>O435*H435</f>
        <v>0</v>
      </c>
      <c r="Q435" s="162">
        <v>1.5E-3</v>
      </c>
      <c r="R435" s="162">
        <f>Q435*H435</f>
        <v>8.7209999999999996E-3</v>
      </c>
      <c r="S435" s="162">
        <v>0</v>
      </c>
      <c r="T435" s="163">
        <f>S435*H435</f>
        <v>0</v>
      </c>
      <c r="U435" s="33"/>
      <c r="V435" s="33"/>
      <c r="W435" s="33"/>
      <c r="X435" s="33"/>
      <c r="Y435" s="33"/>
      <c r="Z435" s="33"/>
      <c r="AA435" s="33"/>
      <c r="AB435" s="33"/>
      <c r="AC435" s="33"/>
      <c r="AD435" s="33"/>
      <c r="AE435" s="33"/>
      <c r="AR435" s="164" t="s">
        <v>455</v>
      </c>
      <c r="AT435" s="164" t="s">
        <v>383</v>
      </c>
      <c r="AU435" s="164" t="s">
        <v>139</v>
      </c>
      <c r="AY435" s="18" t="s">
        <v>132</v>
      </c>
      <c r="BE435" s="165">
        <f>IF(N435="základná",J435,0)</f>
        <v>0</v>
      </c>
      <c r="BF435" s="165">
        <f>IF(N435="znížená",J435,0)</f>
        <v>0</v>
      </c>
      <c r="BG435" s="165">
        <f>IF(N435="zákl. prenesená",J435,0)</f>
        <v>0</v>
      </c>
      <c r="BH435" s="165">
        <f>IF(N435="zníž. prenesená",J435,0)</f>
        <v>0</v>
      </c>
      <c r="BI435" s="165">
        <f>IF(N435="nulová",J435,0)</f>
        <v>0</v>
      </c>
      <c r="BJ435" s="18" t="s">
        <v>139</v>
      </c>
      <c r="BK435" s="165">
        <f>ROUND(I435*H435,2)</f>
        <v>0</v>
      </c>
      <c r="BL435" s="18" t="s">
        <v>222</v>
      </c>
      <c r="BM435" s="164" t="s">
        <v>724</v>
      </c>
    </row>
    <row r="436" spans="1:65" s="14" customFormat="1" x14ac:dyDescent="0.2">
      <c r="B436" s="174"/>
      <c r="D436" s="167" t="s">
        <v>141</v>
      </c>
      <c r="E436" s="175" t="s">
        <v>1</v>
      </c>
      <c r="F436" s="176" t="s">
        <v>725</v>
      </c>
      <c r="H436" s="177">
        <v>5.7</v>
      </c>
      <c r="I436" s="178"/>
      <c r="L436" s="174"/>
      <c r="M436" s="179"/>
      <c r="N436" s="180"/>
      <c r="O436" s="180"/>
      <c r="P436" s="180"/>
      <c r="Q436" s="180"/>
      <c r="R436" s="180"/>
      <c r="S436" s="180"/>
      <c r="T436" s="181"/>
      <c r="AT436" s="175" t="s">
        <v>141</v>
      </c>
      <c r="AU436" s="175" t="s">
        <v>139</v>
      </c>
      <c r="AV436" s="14" t="s">
        <v>139</v>
      </c>
      <c r="AW436" s="14" t="s">
        <v>32</v>
      </c>
      <c r="AX436" s="14" t="s">
        <v>85</v>
      </c>
      <c r="AY436" s="175" t="s">
        <v>132</v>
      </c>
    </row>
    <row r="437" spans="1:65" s="14" customFormat="1" x14ac:dyDescent="0.2">
      <c r="B437" s="174"/>
      <c r="D437" s="167" t="s">
        <v>141</v>
      </c>
      <c r="F437" s="176" t="s">
        <v>726</v>
      </c>
      <c r="H437" s="177">
        <v>5.8140000000000001</v>
      </c>
      <c r="I437" s="178"/>
      <c r="L437" s="174"/>
      <c r="M437" s="179"/>
      <c r="N437" s="180"/>
      <c r="O437" s="180"/>
      <c r="P437" s="180"/>
      <c r="Q437" s="180"/>
      <c r="R437" s="180"/>
      <c r="S437" s="180"/>
      <c r="T437" s="181"/>
      <c r="AT437" s="175" t="s">
        <v>141</v>
      </c>
      <c r="AU437" s="175" t="s">
        <v>139</v>
      </c>
      <c r="AV437" s="14" t="s">
        <v>139</v>
      </c>
      <c r="AW437" s="14" t="s">
        <v>3</v>
      </c>
      <c r="AX437" s="14" t="s">
        <v>85</v>
      </c>
      <c r="AY437" s="175" t="s">
        <v>132</v>
      </c>
    </row>
    <row r="438" spans="1:65" s="2" customFormat="1" ht="24.2" customHeight="1" x14ac:dyDescent="0.2">
      <c r="A438" s="33"/>
      <c r="B438" s="151"/>
      <c r="C438" s="152" t="s">
        <v>727</v>
      </c>
      <c r="D438" s="152" t="s">
        <v>134</v>
      </c>
      <c r="E438" s="153" t="s">
        <v>728</v>
      </c>
      <c r="F438" s="154" t="s">
        <v>729</v>
      </c>
      <c r="G438" s="155" t="s">
        <v>660</v>
      </c>
      <c r="H438" s="212"/>
      <c r="I438" s="157"/>
      <c r="J438" s="158">
        <f>ROUND(I438*H438,2)</f>
        <v>0</v>
      </c>
      <c r="K438" s="159"/>
      <c r="L438" s="34"/>
      <c r="M438" s="160" t="s">
        <v>1</v>
      </c>
      <c r="N438" s="161" t="s">
        <v>43</v>
      </c>
      <c r="O438" s="62"/>
      <c r="P438" s="162">
        <f>O438*H438</f>
        <v>0</v>
      </c>
      <c r="Q438" s="162">
        <v>0</v>
      </c>
      <c r="R438" s="162">
        <f>Q438*H438</f>
        <v>0</v>
      </c>
      <c r="S438" s="162">
        <v>0</v>
      </c>
      <c r="T438" s="163">
        <f>S438*H438</f>
        <v>0</v>
      </c>
      <c r="U438" s="33"/>
      <c r="V438" s="33"/>
      <c r="W438" s="33"/>
      <c r="X438" s="33"/>
      <c r="Y438" s="33"/>
      <c r="Z438" s="33"/>
      <c r="AA438" s="33"/>
      <c r="AB438" s="33"/>
      <c r="AC438" s="33"/>
      <c r="AD438" s="33"/>
      <c r="AE438" s="33"/>
      <c r="AR438" s="164" t="s">
        <v>222</v>
      </c>
      <c r="AT438" s="164" t="s">
        <v>134</v>
      </c>
      <c r="AU438" s="164" t="s">
        <v>139</v>
      </c>
      <c r="AY438" s="18" t="s">
        <v>132</v>
      </c>
      <c r="BE438" s="165">
        <f>IF(N438="základná",J438,0)</f>
        <v>0</v>
      </c>
      <c r="BF438" s="165">
        <f>IF(N438="znížená",J438,0)</f>
        <v>0</v>
      </c>
      <c r="BG438" s="165">
        <f>IF(N438="zákl. prenesená",J438,0)</f>
        <v>0</v>
      </c>
      <c r="BH438" s="165">
        <f>IF(N438="zníž. prenesená",J438,0)</f>
        <v>0</v>
      </c>
      <c r="BI438" s="165">
        <f>IF(N438="nulová",J438,0)</f>
        <v>0</v>
      </c>
      <c r="BJ438" s="18" t="s">
        <v>139</v>
      </c>
      <c r="BK438" s="165">
        <f>ROUND(I438*H438,2)</f>
        <v>0</v>
      </c>
      <c r="BL438" s="18" t="s">
        <v>222</v>
      </c>
      <c r="BM438" s="164" t="s">
        <v>730</v>
      </c>
    </row>
    <row r="439" spans="1:65" s="12" customFormat="1" ht="22.9" customHeight="1" x14ac:dyDescent="0.2">
      <c r="B439" s="138"/>
      <c r="D439" s="139" t="s">
        <v>76</v>
      </c>
      <c r="E439" s="149" t="s">
        <v>217</v>
      </c>
      <c r="F439" s="149" t="s">
        <v>218</v>
      </c>
      <c r="I439" s="141"/>
      <c r="J439" s="150">
        <f>BK439</f>
        <v>0</v>
      </c>
      <c r="L439" s="138"/>
      <c r="M439" s="143"/>
      <c r="N439" s="144"/>
      <c r="O439" s="144"/>
      <c r="P439" s="145">
        <f>SUM(P440:P492)</f>
        <v>0</v>
      </c>
      <c r="Q439" s="144"/>
      <c r="R439" s="145">
        <f>SUM(R440:R492)</f>
        <v>3.9336984000000008</v>
      </c>
      <c r="S439" s="144"/>
      <c r="T439" s="146">
        <f>SUM(T440:T492)</f>
        <v>0</v>
      </c>
      <c r="AR439" s="139" t="s">
        <v>139</v>
      </c>
      <c r="AT439" s="147" t="s">
        <v>76</v>
      </c>
      <c r="AU439" s="147" t="s">
        <v>85</v>
      </c>
      <c r="AY439" s="139" t="s">
        <v>132</v>
      </c>
      <c r="BK439" s="148">
        <f>SUM(BK440:BK492)</f>
        <v>0</v>
      </c>
    </row>
    <row r="440" spans="1:65" s="2" customFormat="1" ht="24.2" customHeight="1" x14ac:dyDescent="0.2">
      <c r="A440" s="33"/>
      <c r="B440" s="151"/>
      <c r="C440" s="152" t="s">
        <v>731</v>
      </c>
      <c r="D440" s="152" t="s">
        <v>134</v>
      </c>
      <c r="E440" s="153" t="s">
        <v>732</v>
      </c>
      <c r="F440" s="154" t="s">
        <v>733</v>
      </c>
      <c r="G440" s="155" t="s">
        <v>176</v>
      </c>
      <c r="H440" s="156">
        <v>147</v>
      </c>
      <c r="I440" s="157"/>
      <c r="J440" s="158">
        <f>ROUND(I440*H440,2)</f>
        <v>0</v>
      </c>
      <c r="K440" s="159"/>
      <c r="L440" s="34"/>
      <c r="M440" s="160" t="s">
        <v>1</v>
      </c>
      <c r="N440" s="161" t="s">
        <v>43</v>
      </c>
      <c r="O440" s="62"/>
      <c r="P440" s="162">
        <f>O440*H440</f>
        <v>0</v>
      </c>
      <c r="Q440" s="162">
        <v>2.5999999999999998E-4</v>
      </c>
      <c r="R440" s="162">
        <f>Q440*H440</f>
        <v>3.8219999999999997E-2</v>
      </c>
      <c r="S440" s="162">
        <v>0</v>
      </c>
      <c r="T440" s="163">
        <f>S440*H440</f>
        <v>0</v>
      </c>
      <c r="U440" s="33"/>
      <c r="V440" s="33"/>
      <c r="W440" s="33"/>
      <c r="X440" s="33"/>
      <c r="Y440" s="33"/>
      <c r="Z440" s="33"/>
      <c r="AA440" s="33"/>
      <c r="AB440" s="33"/>
      <c r="AC440" s="33"/>
      <c r="AD440" s="33"/>
      <c r="AE440" s="33"/>
      <c r="AR440" s="164" t="s">
        <v>222</v>
      </c>
      <c r="AT440" s="164" t="s">
        <v>134</v>
      </c>
      <c r="AU440" s="164" t="s">
        <v>139</v>
      </c>
      <c r="AY440" s="18" t="s">
        <v>132</v>
      </c>
      <c r="BE440" s="165">
        <f>IF(N440="základná",J440,0)</f>
        <v>0</v>
      </c>
      <c r="BF440" s="165">
        <f>IF(N440="znížená",J440,0)</f>
        <v>0</v>
      </c>
      <c r="BG440" s="165">
        <f>IF(N440="zákl. prenesená",J440,0)</f>
        <v>0</v>
      </c>
      <c r="BH440" s="165">
        <f>IF(N440="zníž. prenesená",J440,0)</f>
        <v>0</v>
      </c>
      <c r="BI440" s="165">
        <f>IF(N440="nulová",J440,0)</f>
        <v>0</v>
      </c>
      <c r="BJ440" s="18" t="s">
        <v>139</v>
      </c>
      <c r="BK440" s="165">
        <f>ROUND(I440*H440,2)</f>
        <v>0</v>
      </c>
      <c r="BL440" s="18" t="s">
        <v>222</v>
      </c>
      <c r="BM440" s="164" t="s">
        <v>734</v>
      </c>
    </row>
    <row r="441" spans="1:65" s="13" customFormat="1" x14ac:dyDescent="0.2">
      <c r="B441" s="166"/>
      <c r="D441" s="167" t="s">
        <v>141</v>
      </c>
      <c r="E441" s="168" t="s">
        <v>1</v>
      </c>
      <c r="F441" s="169" t="s">
        <v>735</v>
      </c>
      <c r="H441" s="168" t="s">
        <v>1</v>
      </c>
      <c r="I441" s="170"/>
      <c r="L441" s="166"/>
      <c r="M441" s="171"/>
      <c r="N441" s="172"/>
      <c r="O441" s="172"/>
      <c r="P441" s="172"/>
      <c r="Q441" s="172"/>
      <c r="R441" s="172"/>
      <c r="S441" s="172"/>
      <c r="T441" s="173"/>
      <c r="AT441" s="168" t="s">
        <v>141</v>
      </c>
      <c r="AU441" s="168" t="s">
        <v>139</v>
      </c>
      <c r="AV441" s="13" t="s">
        <v>85</v>
      </c>
      <c r="AW441" s="13" t="s">
        <v>32</v>
      </c>
      <c r="AX441" s="13" t="s">
        <v>77</v>
      </c>
      <c r="AY441" s="168" t="s">
        <v>132</v>
      </c>
    </row>
    <row r="442" spans="1:65" s="14" customFormat="1" x14ac:dyDescent="0.2">
      <c r="B442" s="174"/>
      <c r="D442" s="167" t="s">
        <v>141</v>
      </c>
      <c r="E442" s="175" t="s">
        <v>1</v>
      </c>
      <c r="F442" s="176" t="s">
        <v>736</v>
      </c>
      <c r="H442" s="177">
        <v>147</v>
      </c>
      <c r="I442" s="178"/>
      <c r="L442" s="174"/>
      <c r="M442" s="179"/>
      <c r="N442" s="180"/>
      <c r="O442" s="180"/>
      <c r="P442" s="180"/>
      <c r="Q442" s="180"/>
      <c r="R442" s="180"/>
      <c r="S442" s="180"/>
      <c r="T442" s="181"/>
      <c r="AT442" s="175" t="s">
        <v>141</v>
      </c>
      <c r="AU442" s="175" t="s">
        <v>139</v>
      </c>
      <c r="AV442" s="14" t="s">
        <v>139</v>
      </c>
      <c r="AW442" s="14" t="s">
        <v>32</v>
      </c>
      <c r="AX442" s="14" t="s">
        <v>85</v>
      </c>
      <c r="AY442" s="175" t="s">
        <v>132</v>
      </c>
    </row>
    <row r="443" spans="1:65" s="2" customFormat="1" ht="24.2" customHeight="1" x14ac:dyDescent="0.2">
      <c r="A443" s="33"/>
      <c r="B443" s="151"/>
      <c r="C443" s="152" t="s">
        <v>737</v>
      </c>
      <c r="D443" s="152" t="s">
        <v>134</v>
      </c>
      <c r="E443" s="153" t="s">
        <v>738</v>
      </c>
      <c r="F443" s="154" t="s">
        <v>739</v>
      </c>
      <c r="G443" s="155" t="s">
        <v>176</v>
      </c>
      <c r="H443" s="156">
        <v>84</v>
      </c>
      <c r="I443" s="157"/>
      <c r="J443" s="158">
        <f>ROUND(I443*H443,2)</f>
        <v>0</v>
      </c>
      <c r="K443" s="159"/>
      <c r="L443" s="34"/>
      <c r="M443" s="160" t="s">
        <v>1</v>
      </c>
      <c r="N443" s="161" t="s">
        <v>43</v>
      </c>
      <c r="O443" s="62"/>
      <c r="P443" s="162">
        <f>O443*H443</f>
        <v>0</v>
      </c>
      <c r="Q443" s="162">
        <v>2.5999999999999998E-4</v>
      </c>
      <c r="R443" s="162">
        <f>Q443*H443</f>
        <v>2.1839999999999998E-2</v>
      </c>
      <c r="S443" s="162">
        <v>0</v>
      </c>
      <c r="T443" s="163">
        <f>S443*H443</f>
        <v>0</v>
      </c>
      <c r="U443" s="33"/>
      <c r="V443" s="33"/>
      <c r="W443" s="33"/>
      <c r="X443" s="33"/>
      <c r="Y443" s="33"/>
      <c r="Z443" s="33"/>
      <c r="AA443" s="33"/>
      <c r="AB443" s="33"/>
      <c r="AC443" s="33"/>
      <c r="AD443" s="33"/>
      <c r="AE443" s="33"/>
      <c r="AR443" s="164" t="s">
        <v>222</v>
      </c>
      <c r="AT443" s="164" t="s">
        <v>134</v>
      </c>
      <c r="AU443" s="164" t="s">
        <v>139</v>
      </c>
      <c r="AY443" s="18" t="s">
        <v>132</v>
      </c>
      <c r="BE443" s="165">
        <f>IF(N443="základná",J443,0)</f>
        <v>0</v>
      </c>
      <c r="BF443" s="165">
        <f>IF(N443="znížená",J443,0)</f>
        <v>0</v>
      </c>
      <c r="BG443" s="165">
        <f>IF(N443="zákl. prenesená",J443,0)</f>
        <v>0</v>
      </c>
      <c r="BH443" s="165">
        <f>IF(N443="zníž. prenesená",J443,0)</f>
        <v>0</v>
      </c>
      <c r="BI443" s="165">
        <f>IF(N443="nulová",J443,0)</f>
        <v>0</v>
      </c>
      <c r="BJ443" s="18" t="s">
        <v>139</v>
      </c>
      <c r="BK443" s="165">
        <f>ROUND(I443*H443,2)</f>
        <v>0</v>
      </c>
      <c r="BL443" s="18" t="s">
        <v>222</v>
      </c>
      <c r="BM443" s="164" t="s">
        <v>740</v>
      </c>
    </row>
    <row r="444" spans="1:65" s="13" customFormat="1" x14ac:dyDescent="0.2">
      <c r="B444" s="166"/>
      <c r="D444" s="167" t="s">
        <v>141</v>
      </c>
      <c r="E444" s="168" t="s">
        <v>1</v>
      </c>
      <c r="F444" s="169" t="s">
        <v>741</v>
      </c>
      <c r="H444" s="168" t="s">
        <v>1</v>
      </c>
      <c r="I444" s="170"/>
      <c r="L444" s="166"/>
      <c r="M444" s="171"/>
      <c r="N444" s="172"/>
      <c r="O444" s="172"/>
      <c r="P444" s="172"/>
      <c r="Q444" s="172"/>
      <c r="R444" s="172"/>
      <c r="S444" s="172"/>
      <c r="T444" s="173"/>
      <c r="AT444" s="168" t="s">
        <v>141</v>
      </c>
      <c r="AU444" s="168" t="s">
        <v>139</v>
      </c>
      <c r="AV444" s="13" t="s">
        <v>85</v>
      </c>
      <c r="AW444" s="13" t="s">
        <v>32</v>
      </c>
      <c r="AX444" s="13" t="s">
        <v>77</v>
      </c>
      <c r="AY444" s="168" t="s">
        <v>132</v>
      </c>
    </row>
    <row r="445" spans="1:65" s="14" customFormat="1" x14ac:dyDescent="0.2">
      <c r="B445" s="174"/>
      <c r="D445" s="167" t="s">
        <v>141</v>
      </c>
      <c r="E445" s="175" t="s">
        <v>1</v>
      </c>
      <c r="F445" s="176" t="s">
        <v>742</v>
      </c>
      <c r="H445" s="177">
        <v>84</v>
      </c>
      <c r="I445" s="178"/>
      <c r="L445" s="174"/>
      <c r="M445" s="179"/>
      <c r="N445" s="180"/>
      <c r="O445" s="180"/>
      <c r="P445" s="180"/>
      <c r="Q445" s="180"/>
      <c r="R445" s="180"/>
      <c r="S445" s="180"/>
      <c r="T445" s="181"/>
      <c r="AT445" s="175" t="s">
        <v>141</v>
      </c>
      <c r="AU445" s="175" t="s">
        <v>139</v>
      </c>
      <c r="AV445" s="14" t="s">
        <v>139</v>
      </c>
      <c r="AW445" s="14" t="s">
        <v>32</v>
      </c>
      <c r="AX445" s="14" t="s">
        <v>85</v>
      </c>
      <c r="AY445" s="175" t="s">
        <v>132</v>
      </c>
    </row>
    <row r="446" spans="1:65" s="2" customFormat="1" ht="33" customHeight="1" x14ac:dyDescent="0.2">
      <c r="A446" s="33"/>
      <c r="B446" s="151"/>
      <c r="C446" s="152" t="s">
        <v>743</v>
      </c>
      <c r="D446" s="152" t="s">
        <v>134</v>
      </c>
      <c r="E446" s="153" t="s">
        <v>744</v>
      </c>
      <c r="F446" s="154" t="s">
        <v>745</v>
      </c>
      <c r="G446" s="155" t="s">
        <v>176</v>
      </c>
      <c r="H446" s="156">
        <v>112.7</v>
      </c>
      <c r="I446" s="157"/>
      <c r="J446" s="158">
        <f>ROUND(I446*H446,2)</f>
        <v>0</v>
      </c>
      <c r="K446" s="159"/>
      <c r="L446" s="34"/>
      <c r="M446" s="160" t="s">
        <v>1</v>
      </c>
      <c r="N446" s="161" t="s">
        <v>43</v>
      </c>
      <c r="O446" s="62"/>
      <c r="P446" s="162">
        <f>O446*H446</f>
        <v>0</v>
      </c>
      <c r="Q446" s="162">
        <v>0</v>
      </c>
      <c r="R446" s="162">
        <f>Q446*H446</f>
        <v>0</v>
      </c>
      <c r="S446" s="162">
        <v>0</v>
      </c>
      <c r="T446" s="163">
        <f>S446*H446</f>
        <v>0</v>
      </c>
      <c r="U446" s="33"/>
      <c r="V446" s="33"/>
      <c r="W446" s="33"/>
      <c r="X446" s="33"/>
      <c r="Y446" s="33"/>
      <c r="Z446" s="33"/>
      <c r="AA446" s="33"/>
      <c r="AB446" s="33"/>
      <c r="AC446" s="33"/>
      <c r="AD446" s="33"/>
      <c r="AE446" s="33"/>
      <c r="AR446" s="164" t="s">
        <v>222</v>
      </c>
      <c r="AT446" s="164" t="s">
        <v>134</v>
      </c>
      <c r="AU446" s="164" t="s">
        <v>139</v>
      </c>
      <c r="AY446" s="18" t="s">
        <v>132</v>
      </c>
      <c r="BE446" s="165">
        <f>IF(N446="základná",J446,0)</f>
        <v>0</v>
      </c>
      <c r="BF446" s="165">
        <f>IF(N446="znížená",J446,0)</f>
        <v>0</v>
      </c>
      <c r="BG446" s="165">
        <f>IF(N446="zákl. prenesená",J446,0)</f>
        <v>0</v>
      </c>
      <c r="BH446" s="165">
        <f>IF(N446="zníž. prenesená",J446,0)</f>
        <v>0</v>
      </c>
      <c r="BI446" s="165">
        <f>IF(N446="nulová",J446,0)</f>
        <v>0</v>
      </c>
      <c r="BJ446" s="18" t="s">
        <v>139</v>
      </c>
      <c r="BK446" s="165">
        <f>ROUND(I446*H446,2)</f>
        <v>0</v>
      </c>
      <c r="BL446" s="18" t="s">
        <v>222</v>
      </c>
      <c r="BM446" s="164" t="s">
        <v>746</v>
      </c>
    </row>
    <row r="447" spans="1:65" s="13" customFormat="1" x14ac:dyDescent="0.2">
      <c r="B447" s="166"/>
      <c r="D447" s="167" t="s">
        <v>141</v>
      </c>
      <c r="E447" s="168" t="s">
        <v>1</v>
      </c>
      <c r="F447" s="169" t="s">
        <v>747</v>
      </c>
      <c r="H447" s="168" t="s">
        <v>1</v>
      </c>
      <c r="I447" s="170"/>
      <c r="L447" s="166"/>
      <c r="M447" s="171"/>
      <c r="N447" s="172"/>
      <c r="O447" s="172"/>
      <c r="P447" s="172"/>
      <c r="Q447" s="172"/>
      <c r="R447" s="172"/>
      <c r="S447" s="172"/>
      <c r="T447" s="173"/>
      <c r="AT447" s="168" t="s">
        <v>141</v>
      </c>
      <c r="AU447" s="168" t="s">
        <v>139</v>
      </c>
      <c r="AV447" s="13" t="s">
        <v>85</v>
      </c>
      <c r="AW447" s="13" t="s">
        <v>32</v>
      </c>
      <c r="AX447" s="13" t="s">
        <v>77</v>
      </c>
      <c r="AY447" s="168" t="s">
        <v>132</v>
      </c>
    </row>
    <row r="448" spans="1:65" s="14" customFormat="1" x14ac:dyDescent="0.2">
      <c r="B448" s="174"/>
      <c r="D448" s="167" t="s">
        <v>141</v>
      </c>
      <c r="E448" s="175" t="s">
        <v>1</v>
      </c>
      <c r="F448" s="176" t="s">
        <v>748</v>
      </c>
      <c r="H448" s="177">
        <v>112.7</v>
      </c>
      <c r="I448" s="178"/>
      <c r="L448" s="174"/>
      <c r="M448" s="179"/>
      <c r="N448" s="180"/>
      <c r="O448" s="180"/>
      <c r="P448" s="180"/>
      <c r="Q448" s="180"/>
      <c r="R448" s="180"/>
      <c r="S448" s="180"/>
      <c r="T448" s="181"/>
      <c r="AT448" s="175" t="s">
        <v>141</v>
      </c>
      <c r="AU448" s="175" t="s">
        <v>139</v>
      </c>
      <c r="AV448" s="14" t="s">
        <v>139</v>
      </c>
      <c r="AW448" s="14" t="s">
        <v>32</v>
      </c>
      <c r="AX448" s="14" t="s">
        <v>85</v>
      </c>
      <c r="AY448" s="175" t="s">
        <v>132</v>
      </c>
    </row>
    <row r="449" spans="1:65" s="2" customFormat="1" ht="24.2" customHeight="1" x14ac:dyDescent="0.2">
      <c r="A449" s="33"/>
      <c r="B449" s="151"/>
      <c r="C449" s="201" t="s">
        <v>749</v>
      </c>
      <c r="D449" s="201" t="s">
        <v>383</v>
      </c>
      <c r="E449" s="202" t="s">
        <v>750</v>
      </c>
      <c r="F449" s="203" t="s">
        <v>751</v>
      </c>
      <c r="G449" s="204" t="s">
        <v>137</v>
      </c>
      <c r="H449" s="205">
        <v>4.62</v>
      </c>
      <c r="I449" s="206"/>
      <c r="J449" s="207">
        <f>ROUND(I449*H449,2)</f>
        <v>0</v>
      </c>
      <c r="K449" s="208"/>
      <c r="L449" s="209"/>
      <c r="M449" s="210" t="s">
        <v>1</v>
      </c>
      <c r="N449" s="211" t="s">
        <v>43</v>
      </c>
      <c r="O449" s="62"/>
      <c r="P449" s="162">
        <f>O449*H449</f>
        <v>0</v>
      </c>
      <c r="Q449" s="162">
        <v>0.55000000000000004</v>
      </c>
      <c r="R449" s="162">
        <f>Q449*H449</f>
        <v>2.5410000000000004</v>
      </c>
      <c r="S449" s="162">
        <v>0</v>
      </c>
      <c r="T449" s="163">
        <f>S449*H449</f>
        <v>0</v>
      </c>
      <c r="U449" s="33"/>
      <c r="V449" s="33"/>
      <c r="W449" s="33"/>
      <c r="X449" s="33"/>
      <c r="Y449" s="33"/>
      <c r="Z449" s="33"/>
      <c r="AA449" s="33"/>
      <c r="AB449" s="33"/>
      <c r="AC449" s="33"/>
      <c r="AD449" s="33"/>
      <c r="AE449" s="33"/>
      <c r="AR449" s="164" t="s">
        <v>455</v>
      </c>
      <c r="AT449" s="164" t="s">
        <v>383</v>
      </c>
      <c r="AU449" s="164" t="s">
        <v>139</v>
      </c>
      <c r="AY449" s="18" t="s">
        <v>132</v>
      </c>
      <c r="BE449" s="165">
        <f>IF(N449="základná",J449,0)</f>
        <v>0</v>
      </c>
      <c r="BF449" s="165">
        <f>IF(N449="znížená",J449,0)</f>
        <v>0</v>
      </c>
      <c r="BG449" s="165">
        <f>IF(N449="zákl. prenesená",J449,0)</f>
        <v>0</v>
      </c>
      <c r="BH449" s="165">
        <f>IF(N449="zníž. prenesená",J449,0)</f>
        <v>0</v>
      </c>
      <c r="BI449" s="165">
        <f>IF(N449="nulová",J449,0)</f>
        <v>0</v>
      </c>
      <c r="BJ449" s="18" t="s">
        <v>139</v>
      </c>
      <c r="BK449" s="165">
        <f>ROUND(I449*H449,2)</f>
        <v>0</v>
      </c>
      <c r="BL449" s="18" t="s">
        <v>222</v>
      </c>
      <c r="BM449" s="164" t="s">
        <v>752</v>
      </c>
    </row>
    <row r="450" spans="1:65" s="14" customFormat="1" x14ac:dyDescent="0.2">
      <c r="B450" s="174"/>
      <c r="D450" s="167" t="s">
        <v>141</v>
      </c>
      <c r="F450" s="176" t="s">
        <v>753</v>
      </c>
      <c r="H450" s="177">
        <v>4.62</v>
      </c>
      <c r="I450" s="178"/>
      <c r="L450" s="174"/>
      <c r="M450" s="179"/>
      <c r="N450" s="180"/>
      <c r="O450" s="180"/>
      <c r="P450" s="180"/>
      <c r="Q450" s="180"/>
      <c r="R450" s="180"/>
      <c r="S450" s="180"/>
      <c r="T450" s="181"/>
      <c r="AT450" s="175" t="s">
        <v>141</v>
      </c>
      <c r="AU450" s="175" t="s">
        <v>139</v>
      </c>
      <c r="AV450" s="14" t="s">
        <v>139</v>
      </c>
      <c r="AW450" s="14" t="s">
        <v>3</v>
      </c>
      <c r="AX450" s="14" t="s">
        <v>85</v>
      </c>
      <c r="AY450" s="175" t="s">
        <v>132</v>
      </c>
    </row>
    <row r="451" spans="1:65" s="2" customFormat="1" ht="24.2" customHeight="1" x14ac:dyDescent="0.2">
      <c r="A451" s="33"/>
      <c r="B451" s="151"/>
      <c r="C451" s="152" t="s">
        <v>742</v>
      </c>
      <c r="D451" s="152" t="s">
        <v>134</v>
      </c>
      <c r="E451" s="153" t="s">
        <v>754</v>
      </c>
      <c r="F451" s="154" t="s">
        <v>755</v>
      </c>
      <c r="G451" s="155" t="s">
        <v>193</v>
      </c>
      <c r="H451" s="156">
        <v>56</v>
      </c>
      <c r="I451" s="157"/>
      <c r="J451" s="158">
        <f>ROUND(I451*H451,2)</f>
        <v>0</v>
      </c>
      <c r="K451" s="159"/>
      <c r="L451" s="34"/>
      <c r="M451" s="160" t="s">
        <v>1</v>
      </c>
      <c r="N451" s="161" t="s">
        <v>43</v>
      </c>
      <c r="O451" s="62"/>
      <c r="P451" s="162">
        <f>O451*H451</f>
        <v>0</v>
      </c>
      <c r="Q451" s="162">
        <v>0</v>
      </c>
      <c r="R451" s="162">
        <f>Q451*H451</f>
        <v>0</v>
      </c>
      <c r="S451" s="162">
        <v>0</v>
      </c>
      <c r="T451" s="163">
        <f>S451*H451</f>
        <v>0</v>
      </c>
      <c r="U451" s="33"/>
      <c r="V451" s="33"/>
      <c r="W451" s="33"/>
      <c r="X451" s="33"/>
      <c r="Y451" s="33"/>
      <c r="Z451" s="33"/>
      <c r="AA451" s="33"/>
      <c r="AB451" s="33"/>
      <c r="AC451" s="33"/>
      <c r="AD451" s="33"/>
      <c r="AE451" s="33"/>
      <c r="AR451" s="164" t="s">
        <v>222</v>
      </c>
      <c r="AT451" s="164" t="s">
        <v>134</v>
      </c>
      <c r="AU451" s="164" t="s">
        <v>139</v>
      </c>
      <c r="AY451" s="18" t="s">
        <v>132</v>
      </c>
      <c r="BE451" s="165">
        <f>IF(N451="základná",J451,0)</f>
        <v>0</v>
      </c>
      <c r="BF451" s="165">
        <f>IF(N451="znížená",J451,0)</f>
        <v>0</v>
      </c>
      <c r="BG451" s="165">
        <f>IF(N451="zákl. prenesená",J451,0)</f>
        <v>0</v>
      </c>
      <c r="BH451" s="165">
        <f>IF(N451="zníž. prenesená",J451,0)</f>
        <v>0</v>
      </c>
      <c r="BI451" s="165">
        <f>IF(N451="nulová",J451,0)</f>
        <v>0</v>
      </c>
      <c r="BJ451" s="18" t="s">
        <v>139</v>
      </c>
      <c r="BK451" s="165">
        <f>ROUND(I451*H451,2)</f>
        <v>0</v>
      </c>
      <c r="BL451" s="18" t="s">
        <v>222</v>
      </c>
      <c r="BM451" s="164" t="s">
        <v>756</v>
      </c>
    </row>
    <row r="452" spans="1:65" s="14" customFormat="1" x14ac:dyDescent="0.2">
      <c r="B452" s="174"/>
      <c r="D452" s="167" t="s">
        <v>141</v>
      </c>
      <c r="E452" s="175" t="s">
        <v>1</v>
      </c>
      <c r="F452" s="176" t="s">
        <v>757</v>
      </c>
      <c r="H452" s="177">
        <v>11.79</v>
      </c>
      <c r="I452" s="178"/>
      <c r="L452" s="174"/>
      <c r="M452" s="179"/>
      <c r="N452" s="180"/>
      <c r="O452" s="180"/>
      <c r="P452" s="180"/>
      <c r="Q452" s="180"/>
      <c r="R452" s="180"/>
      <c r="S452" s="180"/>
      <c r="T452" s="181"/>
      <c r="AT452" s="175" t="s">
        <v>141</v>
      </c>
      <c r="AU452" s="175" t="s">
        <v>139</v>
      </c>
      <c r="AV452" s="14" t="s">
        <v>139</v>
      </c>
      <c r="AW452" s="14" t="s">
        <v>32</v>
      </c>
      <c r="AX452" s="14" t="s">
        <v>77</v>
      </c>
      <c r="AY452" s="175" t="s">
        <v>132</v>
      </c>
    </row>
    <row r="453" spans="1:65" s="14" customFormat="1" x14ac:dyDescent="0.2">
      <c r="B453" s="174"/>
      <c r="D453" s="167" t="s">
        <v>141</v>
      </c>
      <c r="E453" s="175" t="s">
        <v>1</v>
      </c>
      <c r="F453" s="176" t="s">
        <v>758</v>
      </c>
      <c r="H453" s="177">
        <v>10.34</v>
      </c>
      <c r="I453" s="178"/>
      <c r="L453" s="174"/>
      <c r="M453" s="179"/>
      <c r="N453" s="180"/>
      <c r="O453" s="180"/>
      <c r="P453" s="180"/>
      <c r="Q453" s="180"/>
      <c r="R453" s="180"/>
      <c r="S453" s="180"/>
      <c r="T453" s="181"/>
      <c r="AT453" s="175" t="s">
        <v>141</v>
      </c>
      <c r="AU453" s="175" t="s">
        <v>139</v>
      </c>
      <c r="AV453" s="14" t="s">
        <v>139</v>
      </c>
      <c r="AW453" s="14" t="s">
        <v>32</v>
      </c>
      <c r="AX453" s="14" t="s">
        <v>77</v>
      </c>
      <c r="AY453" s="175" t="s">
        <v>132</v>
      </c>
    </row>
    <row r="454" spans="1:65" s="14" customFormat="1" x14ac:dyDescent="0.2">
      <c r="B454" s="174"/>
      <c r="D454" s="167" t="s">
        <v>141</v>
      </c>
      <c r="E454" s="175" t="s">
        <v>1</v>
      </c>
      <c r="F454" s="176" t="s">
        <v>759</v>
      </c>
      <c r="H454" s="177">
        <v>20.613</v>
      </c>
      <c r="I454" s="178"/>
      <c r="L454" s="174"/>
      <c r="M454" s="179"/>
      <c r="N454" s="180"/>
      <c r="O454" s="180"/>
      <c r="P454" s="180"/>
      <c r="Q454" s="180"/>
      <c r="R454" s="180"/>
      <c r="S454" s="180"/>
      <c r="T454" s="181"/>
      <c r="AT454" s="175" t="s">
        <v>141</v>
      </c>
      <c r="AU454" s="175" t="s">
        <v>139</v>
      </c>
      <c r="AV454" s="14" t="s">
        <v>139</v>
      </c>
      <c r="AW454" s="14" t="s">
        <v>32</v>
      </c>
      <c r="AX454" s="14" t="s">
        <v>77</v>
      </c>
      <c r="AY454" s="175" t="s">
        <v>132</v>
      </c>
    </row>
    <row r="455" spans="1:65" s="14" customFormat="1" x14ac:dyDescent="0.2">
      <c r="B455" s="174"/>
      <c r="D455" s="167" t="s">
        <v>141</v>
      </c>
      <c r="E455" s="175" t="s">
        <v>1</v>
      </c>
      <c r="F455" s="176" t="s">
        <v>760</v>
      </c>
      <c r="H455" s="177">
        <v>13.175000000000001</v>
      </c>
      <c r="I455" s="178"/>
      <c r="L455" s="174"/>
      <c r="M455" s="179"/>
      <c r="N455" s="180"/>
      <c r="O455" s="180"/>
      <c r="P455" s="180"/>
      <c r="Q455" s="180"/>
      <c r="R455" s="180"/>
      <c r="S455" s="180"/>
      <c r="T455" s="181"/>
      <c r="AT455" s="175" t="s">
        <v>141</v>
      </c>
      <c r="AU455" s="175" t="s">
        <v>139</v>
      </c>
      <c r="AV455" s="14" t="s">
        <v>139</v>
      </c>
      <c r="AW455" s="14" t="s">
        <v>32</v>
      </c>
      <c r="AX455" s="14" t="s">
        <v>77</v>
      </c>
      <c r="AY455" s="175" t="s">
        <v>132</v>
      </c>
    </row>
    <row r="456" spans="1:65" s="16" customFormat="1" x14ac:dyDescent="0.2">
      <c r="B456" s="193"/>
      <c r="D456" s="167" t="s">
        <v>141</v>
      </c>
      <c r="E456" s="194" t="s">
        <v>1</v>
      </c>
      <c r="F456" s="195" t="s">
        <v>307</v>
      </c>
      <c r="H456" s="196">
        <v>55.917999999999999</v>
      </c>
      <c r="I456" s="197"/>
      <c r="L456" s="193"/>
      <c r="M456" s="198"/>
      <c r="N456" s="199"/>
      <c r="O456" s="199"/>
      <c r="P456" s="199"/>
      <c r="Q456" s="199"/>
      <c r="R456" s="199"/>
      <c r="S456" s="199"/>
      <c r="T456" s="200"/>
      <c r="AT456" s="194" t="s">
        <v>141</v>
      </c>
      <c r="AU456" s="194" t="s">
        <v>139</v>
      </c>
      <c r="AV456" s="16" t="s">
        <v>147</v>
      </c>
      <c r="AW456" s="16" t="s">
        <v>32</v>
      </c>
      <c r="AX456" s="16" t="s">
        <v>77</v>
      </c>
      <c r="AY456" s="194" t="s">
        <v>132</v>
      </c>
    </row>
    <row r="457" spans="1:65" s="14" customFormat="1" x14ac:dyDescent="0.2">
      <c r="B457" s="174"/>
      <c r="D457" s="167" t="s">
        <v>141</v>
      </c>
      <c r="E457" s="175" t="s">
        <v>1</v>
      </c>
      <c r="F457" s="176" t="s">
        <v>594</v>
      </c>
      <c r="H457" s="177">
        <v>56</v>
      </c>
      <c r="I457" s="178"/>
      <c r="L457" s="174"/>
      <c r="M457" s="179"/>
      <c r="N457" s="180"/>
      <c r="O457" s="180"/>
      <c r="P457" s="180"/>
      <c r="Q457" s="180"/>
      <c r="R457" s="180"/>
      <c r="S457" s="180"/>
      <c r="T457" s="181"/>
      <c r="AT457" s="175" t="s">
        <v>141</v>
      </c>
      <c r="AU457" s="175" t="s">
        <v>139</v>
      </c>
      <c r="AV457" s="14" t="s">
        <v>139</v>
      </c>
      <c r="AW457" s="14" t="s">
        <v>32</v>
      </c>
      <c r="AX457" s="14" t="s">
        <v>85</v>
      </c>
      <c r="AY457" s="175" t="s">
        <v>132</v>
      </c>
    </row>
    <row r="458" spans="1:65" s="2" customFormat="1" ht="24.2" customHeight="1" x14ac:dyDescent="0.2">
      <c r="A458" s="33"/>
      <c r="B458" s="151"/>
      <c r="C458" s="201" t="s">
        <v>761</v>
      </c>
      <c r="D458" s="201" t="s">
        <v>383</v>
      </c>
      <c r="E458" s="202" t="s">
        <v>762</v>
      </c>
      <c r="F458" s="203" t="s">
        <v>763</v>
      </c>
      <c r="G458" s="204" t="s">
        <v>193</v>
      </c>
      <c r="H458" s="205">
        <v>61.6</v>
      </c>
      <c r="I458" s="206"/>
      <c r="J458" s="207">
        <f>ROUND(I458*H458,2)</f>
        <v>0</v>
      </c>
      <c r="K458" s="208"/>
      <c r="L458" s="209"/>
      <c r="M458" s="210" t="s">
        <v>1</v>
      </c>
      <c r="N458" s="211" t="s">
        <v>43</v>
      </c>
      <c r="O458" s="62"/>
      <c r="P458" s="162">
        <f>O458*H458</f>
        <v>0</v>
      </c>
      <c r="Q458" s="162">
        <v>9.3600000000000003E-3</v>
      </c>
      <c r="R458" s="162">
        <f>Q458*H458</f>
        <v>0.57657599999999998</v>
      </c>
      <c r="S458" s="162">
        <v>0</v>
      </c>
      <c r="T458" s="163">
        <f>S458*H458</f>
        <v>0</v>
      </c>
      <c r="U458" s="33"/>
      <c r="V458" s="33"/>
      <c r="W458" s="33"/>
      <c r="X458" s="33"/>
      <c r="Y458" s="33"/>
      <c r="Z458" s="33"/>
      <c r="AA458" s="33"/>
      <c r="AB458" s="33"/>
      <c r="AC458" s="33"/>
      <c r="AD458" s="33"/>
      <c r="AE458" s="33"/>
      <c r="AR458" s="164" t="s">
        <v>455</v>
      </c>
      <c r="AT458" s="164" t="s">
        <v>383</v>
      </c>
      <c r="AU458" s="164" t="s">
        <v>139</v>
      </c>
      <c r="AY458" s="18" t="s">
        <v>132</v>
      </c>
      <c r="BE458" s="165">
        <f>IF(N458="základná",J458,0)</f>
        <v>0</v>
      </c>
      <c r="BF458" s="165">
        <f>IF(N458="znížená",J458,0)</f>
        <v>0</v>
      </c>
      <c r="BG458" s="165">
        <f>IF(N458="zákl. prenesená",J458,0)</f>
        <v>0</v>
      </c>
      <c r="BH458" s="165">
        <f>IF(N458="zníž. prenesená",J458,0)</f>
        <v>0</v>
      </c>
      <c r="BI458" s="165">
        <f>IF(N458="nulová",J458,0)</f>
        <v>0</v>
      </c>
      <c r="BJ458" s="18" t="s">
        <v>139</v>
      </c>
      <c r="BK458" s="165">
        <f>ROUND(I458*H458,2)</f>
        <v>0</v>
      </c>
      <c r="BL458" s="18" t="s">
        <v>222</v>
      </c>
      <c r="BM458" s="164" t="s">
        <v>764</v>
      </c>
    </row>
    <row r="459" spans="1:65" s="14" customFormat="1" x14ac:dyDescent="0.2">
      <c r="B459" s="174"/>
      <c r="D459" s="167" t="s">
        <v>141</v>
      </c>
      <c r="F459" s="176" t="s">
        <v>765</v>
      </c>
      <c r="H459" s="177">
        <v>61.6</v>
      </c>
      <c r="I459" s="178"/>
      <c r="L459" s="174"/>
      <c r="M459" s="179"/>
      <c r="N459" s="180"/>
      <c r="O459" s="180"/>
      <c r="P459" s="180"/>
      <c r="Q459" s="180"/>
      <c r="R459" s="180"/>
      <c r="S459" s="180"/>
      <c r="T459" s="181"/>
      <c r="AT459" s="175" t="s">
        <v>141</v>
      </c>
      <c r="AU459" s="175" t="s">
        <v>139</v>
      </c>
      <c r="AV459" s="14" t="s">
        <v>139</v>
      </c>
      <c r="AW459" s="14" t="s">
        <v>3</v>
      </c>
      <c r="AX459" s="14" t="s">
        <v>85</v>
      </c>
      <c r="AY459" s="175" t="s">
        <v>132</v>
      </c>
    </row>
    <row r="460" spans="1:65" s="2" customFormat="1" ht="24.2" customHeight="1" x14ac:dyDescent="0.2">
      <c r="A460" s="33"/>
      <c r="B460" s="151"/>
      <c r="C460" s="152" t="s">
        <v>766</v>
      </c>
      <c r="D460" s="152" t="s">
        <v>134</v>
      </c>
      <c r="E460" s="153" t="s">
        <v>767</v>
      </c>
      <c r="F460" s="154" t="s">
        <v>768</v>
      </c>
      <c r="G460" s="155" t="s">
        <v>176</v>
      </c>
      <c r="H460" s="156">
        <v>240</v>
      </c>
      <c r="I460" s="157"/>
      <c r="J460" s="158">
        <f>ROUND(I460*H460,2)</f>
        <v>0</v>
      </c>
      <c r="K460" s="159"/>
      <c r="L460" s="34"/>
      <c r="M460" s="160" t="s">
        <v>1</v>
      </c>
      <c r="N460" s="161" t="s">
        <v>43</v>
      </c>
      <c r="O460" s="62"/>
      <c r="P460" s="162">
        <f>O460*H460</f>
        <v>0</v>
      </c>
      <c r="Q460" s="162">
        <v>0</v>
      </c>
      <c r="R460" s="162">
        <f>Q460*H460</f>
        <v>0</v>
      </c>
      <c r="S460" s="162">
        <v>0</v>
      </c>
      <c r="T460" s="163">
        <f>S460*H460</f>
        <v>0</v>
      </c>
      <c r="U460" s="33"/>
      <c r="V460" s="33"/>
      <c r="W460" s="33"/>
      <c r="X460" s="33"/>
      <c r="Y460" s="33"/>
      <c r="Z460" s="33"/>
      <c r="AA460" s="33"/>
      <c r="AB460" s="33"/>
      <c r="AC460" s="33"/>
      <c r="AD460" s="33"/>
      <c r="AE460" s="33"/>
      <c r="AR460" s="164" t="s">
        <v>222</v>
      </c>
      <c r="AT460" s="164" t="s">
        <v>134</v>
      </c>
      <c r="AU460" s="164" t="s">
        <v>139</v>
      </c>
      <c r="AY460" s="18" t="s">
        <v>132</v>
      </c>
      <c r="BE460" s="165">
        <f>IF(N460="základná",J460,0)</f>
        <v>0</v>
      </c>
      <c r="BF460" s="165">
        <f>IF(N460="znížená",J460,0)</f>
        <v>0</v>
      </c>
      <c r="BG460" s="165">
        <f>IF(N460="zákl. prenesená",J460,0)</f>
        <v>0</v>
      </c>
      <c r="BH460" s="165">
        <f>IF(N460="zníž. prenesená",J460,0)</f>
        <v>0</v>
      </c>
      <c r="BI460" s="165">
        <f>IF(N460="nulová",J460,0)</f>
        <v>0</v>
      </c>
      <c r="BJ460" s="18" t="s">
        <v>139</v>
      </c>
      <c r="BK460" s="165">
        <f>ROUND(I460*H460,2)</f>
        <v>0</v>
      </c>
      <c r="BL460" s="18" t="s">
        <v>222</v>
      </c>
      <c r="BM460" s="164" t="s">
        <v>769</v>
      </c>
    </row>
    <row r="461" spans="1:65" s="14" customFormat="1" x14ac:dyDescent="0.2">
      <c r="B461" s="174"/>
      <c r="D461" s="167" t="s">
        <v>141</v>
      </c>
      <c r="E461" s="175" t="s">
        <v>1</v>
      </c>
      <c r="F461" s="176" t="s">
        <v>770</v>
      </c>
      <c r="H461" s="177">
        <v>81</v>
      </c>
      <c r="I461" s="178"/>
      <c r="L461" s="174"/>
      <c r="M461" s="179"/>
      <c r="N461" s="180"/>
      <c r="O461" s="180"/>
      <c r="P461" s="180"/>
      <c r="Q461" s="180"/>
      <c r="R461" s="180"/>
      <c r="S461" s="180"/>
      <c r="T461" s="181"/>
      <c r="AT461" s="175" t="s">
        <v>141</v>
      </c>
      <c r="AU461" s="175" t="s">
        <v>139</v>
      </c>
      <c r="AV461" s="14" t="s">
        <v>139</v>
      </c>
      <c r="AW461" s="14" t="s">
        <v>32</v>
      </c>
      <c r="AX461" s="14" t="s">
        <v>77</v>
      </c>
      <c r="AY461" s="175" t="s">
        <v>132</v>
      </c>
    </row>
    <row r="462" spans="1:65" s="14" customFormat="1" x14ac:dyDescent="0.2">
      <c r="B462" s="174"/>
      <c r="D462" s="167" t="s">
        <v>141</v>
      </c>
      <c r="E462" s="175" t="s">
        <v>1</v>
      </c>
      <c r="F462" s="176" t="s">
        <v>771</v>
      </c>
      <c r="H462" s="177">
        <v>126</v>
      </c>
      <c r="I462" s="178"/>
      <c r="L462" s="174"/>
      <c r="M462" s="179"/>
      <c r="N462" s="180"/>
      <c r="O462" s="180"/>
      <c r="P462" s="180"/>
      <c r="Q462" s="180"/>
      <c r="R462" s="180"/>
      <c r="S462" s="180"/>
      <c r="T462" s="181"/>
      <c r="AT462" s="175" t="s">
        <v>141</v>
      </c>
      <c r="AU462" s="175" t="s">
        <v>139</v>
      </c>
      <c r="AV462" s="14" t="s">
        <v>139</v>
      </c>
      <c r="AW462" s="14" t="s">
        <v>32</v>
      </c>
      <c r="AX462" s="14" t="s">
        <v>77</v>
      </c>
      <c r="AY462" s="175" t="s">
        <v>132</v>
      </c>
    </row>
    <row r="463" spans="1:65" s="14" customFormat="1" x14ac:dyDescent="0.2">
      <c r="B463" s="174"/>
      <c r="D463" s="167" t="s">
        <v>141</v>
      </c>
      <c r="E463" s="175" t="s">
        <v>1</v>
      </c>
      <c r="F463" s="176" t="s">
        <v>772</v>
      </c>
      <c r="H463" s="177">
        <v>33</v>
      </c>
      <c r="I463" s="178"/>
      <c r="L463" s="174"/>
      <c r="M463" s="179"/>
      <c r="N463" s="180"/>
      <c r="O463" s="180"/>
      <c r="P463" s="180"/>
      <c r="Q463" s="180"/>
      <c r="R463" s="180"/>
      <c r="S463" s="180"/>
      <c r="T463" s="181"/>
      <c r="AT463" s="175" t="s">
        <v>141</v>
      </c>
      <c r="AU463" s="175" t="s">
        <v>139</v>
      </c>
      <c r="AV463" s="14" t="s">
        <v>139</v>
      </c>
      <c r="AW463" s="14" t="s">
        <v>32</v>
      </c>
      <c r="AX463" s="14" t="s">
        <v>77</v>
      </c>
      <c r="AY463" s="175" t="s">
        <v>132</v>
      </c>
    </row>
    <row r="464" spans="1:65" s="15" customFormat="1" x14ac:dyDescent="0.2">
      <c r="B464" s="182"/>
      <c r="D464" s="167" t="s">
        <v>141</v>
      </c>
      <c r="E464" s="183" t="s">
        <v>1</v>
      </c>
      <c r="F464" s="184" t="s">
        <v>172</v>
      </c>
      <c r="H464" s="185">
        <v>240</v>
      </c>
      <c r="I464" s="186"/>
      <c r="L464" s="182"/>
      <c r="M464" s="187"/>
      <c r="N464" s="188"/>
      <c r="O464" s="188"/>
      <c r="P464" s="188"/>
      <c r="Q464" s="188"/>
      <c r="R464" s="188"/>
      <c r="S464" s="188"/>
      <c r="T464" s="189"/>
      <c r="AT464" s="183" t="s">
        <v>141</v>
      </c>
      <c r="AU464" s="183" t="s">
        <v>139</v>
      </c>
      <c r="AV464" s="15" t="s">
        <v>138</v>
      </c>
      <c r="AW464" s="15" t="s">
        <v>32</v>
      </c>
      <c r="AX464" s="15" t="s">
        <v>85</v>
      </c>
      <c r="AY464" s="183" t="s">
        <v>132</v>
      </c>
    </row>
    <row r="465" spans="1:65" s="2" customFormat="1" ht="24.2" customHeight="1" x14ac:dyDescent="0.2">
      <c r="A465" s="33"/>
      <c r="B465" s="151"/>
      <c r="C465" s="201" t="s">
        <v>773</v>
      </c>
      <c r="D465" s="201" t="s">
        <v>383</v>
      </c>
      <c r="E465" s="202" t="s">
        <v>774</v>
      </c>
      <c r="F465" s="203" t="s">
        <v>775</v>
      </c>
      <c r="G465" s="204" t="s">
        <v>137</v>
      </c>
      <c r="H465" s="205">
        <v>0.52800000000000002</v>
      </c>
      <c r="I465" s="206"/>
      <c r="J465" s="207">
        <f>ROUND(I465*H465,2)</f>
        <v>0</v>
      </c>
      <c r="K465" s="208"/>
      <c r="L465" s="209"/>
      <c r="M465" s="210" t="s">
        <v>1</v>
      </c>
      <c r="N465" s="211" t="s">
        <v>43</v>
      </c>
      <c r="O465" s="62"/>
      <c r="P465" s="162">
        <f>O465*H465</f>
        <v>0</v>
      </c>
      <c r="Q465" s="162">
        <v>0.55000000000000004</v>
      </c>
      <c r="R465" s="162">
        <f>Q465*H465</f>
        <v>0.29040000000000005</v>
      </c>
      <c r="S465" s="162">
        <v>0</v>
      </c>
      <c r="T465" s="163">
        <f>S465*H465</f>
        <v>0</v>
      </c>
      <c r="U465" s="33"/>
      <c r="V465" s="33"/>
      <c r="W465" s="33"/>
      <c r="X465" s="33"/>
      <c r="Y465" s="33"/>
      <c r="Z465" s="33"/>
      <c r="AA465" s="33"/>
      <c r="AB465" s="33"/>
      <c r="AC465" s="33"/>
      <c r="AD465" s="33"/>
      <c r="AE465" s="33"/>
      <c r="AR465" s="164" t="s">
        <v>455</v>
      </c>
      <c r="AT465" s="164" t="s">
        <v>383</v>
      </c>
      <c r="AU465" s="164" t="s">
        <v>139</v>
      </c>
      <c r="AY465" s="18" t="s">
        <v>132</v>
      </c>
      <c r="BE465" s="165">
        <f>IF(N465="základná",J465,0)</f>
        <v>0</v>
      </c>
      <c r="BF465" s="165">
        <f>IF(N465="znížená",J465,0)</f>
        <v>0</v>
      </c>
      <c r="BG465" s="165">
        <f>IF(N465="zákl. prenesená",J465,0)</f>
        <v>0</v>
      </c>
      <c r="BH465" s="165">
        <f>IF(N465="zníž. prenesená",J465,0)</f>
        <v>0</v>
      </c>
      <c r="BI465" s="165">
        <f>IF(N465="nulová",J465,0)</f>
        <v>0</v>
      </c>
      <c r="BJ465" s="18" t="s">
        <v>139</v>
      </c>
      <c r="BK465" s="165">
        <f>ROUND(I465*H465,2)</f>
        <v>0</v>
      </c>
      <c r="BL465" s="18" t="s">
        <v>222</v>
      </c>
      <c r="BM465" s="164" t="s">
        <v>776</v>
      </c>
    </row>
    <row r="466" spans="1:65" s="14" customFormat="1" x14ac:dyDescent="0.2">
      <c r="B466" s="174"/>
      <c r="D466" s="167" t="s">
        <v>141</v>
      </c>
      <c r="F466" s="176" t="s">
        <v>777</v>
      </c>
      <c r="H466" s="177">
        <v>0.52800000000000002</v>
      </c>
      <c r="I466" s="178"/>
      <c r="L466" s="174"/>
      <c r="M466" s="179"/>
      <c r="N466" s="180"/>
      <c r="O466" s="180"/>
      <c r="P466" s="180"/>
      <c r="Q466" s="180"/>
      <c r="R466" s="180"/>
      <c r="S466" s="180"/>
      <c r="T466" s="181"/>
      <c r="AT466" s="175" t="s">
        <v>141</v>
      </c>
      <c r="AU466" s="175" t="s">
        <v>139</v>
      </c>
      <c r="AV466" s="14" t="s">
        <v>139</v>
      </c>
      <c r="AW466" s="14" t="s">
        <v>3</v>
      </c>
      <c r="AX466" s="14" t="s">
        <v>85</v>
      </c>
      <c r="AY466" s="175" t="s">
        <v>132</v>
      </c>
    </row>
    <row r="467" spans="1:65" s="2" customFormat="1" ht="16.5" customHeight="1" x14ac:dyDescent="0.2">
      <c r="A467" s="33"/>
      <c r="B467" s="151"/>
      <c r="C467" s="152" t="s">
        <v>778</v>
      </c>
      <c r="D467" s="152" t="s">
        <v>134</v>
      </c>
      <c r="E467" s="153" t="s">
        <v>779</v>
      </c>
      <c r="F467" s="154" t="s">
        <v>780</v>
      </c>
      <c r="G467" s="155" t="s">
        <v>176</v>
      </c>
      <c r="H467" s="156">
        <v>171</v>
      </c>
      <c r="I467" s="157"/>
      <c r="J467" s="158">
        <f>ROUND(I467*H467,2)</f>
        <v>0</v>
      </c>
      <c r="K467" s="159"/>
      <c r="L467" s="34"/>
      <c r="M467" s="160" t="s">
        <v>1</v>
      </c>
      <c r="N467" s="161" t="s">
        <v>43</v>
      </c>
      <c r="O467" s="62"/>
      <c r="P467" s="162">
        <f>O467*H467</f>
        <v>0</v>
      </c>
      <c r="Q467" s="162">
        <v>0</v>
      </c>
      <c r="R467" s="162">
        <f>Q467*H467</f>
        <v>0</v>
      </c>
      <c r="S467" s="162">
        <v>0</v>
      </c>
      <c r="T467" s="163">
        <f>S467*H467</f>
        <v>0</v>
      </c>
      <c r="U467" s="33"/>
      <c r="V467" s="33"/>
      <c r="W467" s="33"/>
      <c r="X467" s="33"/>
      <c r="Y467" s="33"/>
      <c r="Z467" s="33"/>
      <c r="AA467" s="33"/>
      <c r="AB467" s="33"/>
      <c r="AC467" s="33"/>
      <c r="AD467" s="33"/>
      <c r="AE467" s="33"/>
      <c r="AR467" s="164" t="s">
        <v>222</v>
      </c>
      <c r="AT467" s="164" t="s">
        <v>134</v>
      </c>
      <c r="AU467" s="164" t="s">
        <v>139</v>
      </c>
      <c r="AY467" s="18" t="s">
        <v>132</v>
      </c>
      <c r="BE467" s="165">
        <f>IF(N467="základná",J467,0)</f>
        <v>0</v>
      </c>
      <c r="BF467" s="165">
        <f>IF(N467="znížená",J467,0)</f>
        <v>0</v>
      </c>
      <c r="BG467" s="165">
        <f>IF(N467="zákl. prenesená",J467,0)</f>
        <v>0</v>
      </c>
      <c r="BH467" s="165">
        <f>IF(N467="zníž. prenesená",J467,0)</f>
        <v>0</v>
      </c>
      <c r="BI467" s="165">
        <f>IF(N467="nulová",J467,0)</f>
        <v>0</v>
      </c>
      <c r="BJ467" s="18" t="s">
        <v>139</v>
      </c>
      <c r="BK467" s="165">
        <f>ROUND(I467*H467,2)</f>
        <v>0</v>
      </c>
      <c r="BL467" s="18" t="s">
        <v>222</v>
      </c>
      <c r="BM467" s="164" t="s">
        <v>781</v>
      </c>
    </row>
    <row r="468" spans="1:65" s="14" customFormat="1" x14ac:dyDescent="0.2">
      <c r="B468" s="174"/>
      <c r="D468" s="167" t="s">
        <v>141</v>
      </c>
      <c r="E468" s="175" t="s">
        <v>1</v>
      </c>
      <c r="F468" s="176" t="s">
        <v>782</v>
      </c>
      <c r="H468" s="177">
        <v>25.2</v>
      </c>
      <c r="I468" s="178"/>
      <c r="L468" s="174"/>
      <c r="M468" s="179"/>
      <c r="N468" s="180"/>
      <c r="O468" s="180"/>
      <c r="P468" s="180"/>
      <c r="Q468" s="180"/>
      <c r="R468" s="180"/>
      <c r="S468" s="180"/>
      <c r="T468" s="181"/>
      <c r="AT468" s="175" t="s">
        <v>141</v>
      </c>
      <c r="AU468" s="175" t="s">
        <v>139</v>
      </c>
      <c r="AV468" s="14" t="s">
        <v>139</v>
      </c>
      <c r="AW468" s="14" t="s">
        <v>32</v>
      </c>
      <c r="AX468" s="14" t="s">
        <v>77</v>
      </c>
      <c r="AY468" s="175" t="s">
        <v>132</v>
      </c>
    </row>
    <row r="469" spans="1:65" s="14" customFormat="1" x14ac:dyDescent="0.2">
      <c r="B469" s="174"/>
      <c r="D469" s="167" t="s">
        <v>141</v>
      </c>
      <c r="E469" s="175" t="s">
        <v>1</v>
      </c>
      <c r="F469" s="176" t="s">
        <v>783</v>
      </c>
      <c r="H469" s="177">
        <v>55.8</v>
      </c>
      <c r="I469" s="178"/>
      <c r="L469" s="174"/>
      <c r="M469" s="179"/>
      <c r="N469" s="180"/>
      <c r="O469" s="180"/>
      <c r="P469" s="180"/>
      <c r="Q469" s="180"/>
      <c r="R469" s="180"/>
      <c r="S469" s="180"/>
      <c r="T469" s="181"/>
      <c r="AT469" s="175" t="s">
        <v>141</v>
      </c>
      <c r="AU469" s="175" t="s">
        <v>139</v>
      </c>
      <c r="AV469" s="14" t="s">
        <v>139</v>
      </c>
      <c r="AW469" s="14" t="s">
        <v>32</v>
      </c>
      <c r="AX469" s="14" t="s">
        <v>77</v>
      </c>
      <c r="AY469" s="175" t="s">
        <v>132</v>
      </c>
    </row>
    <row r="470" spans="1:65" s="14" customFormat="1" x14ac:dyDescent="0.2">
      <c r="B470" s="174"/>
      <c r="D470" s="167" t="s">
        <v>141</v>
      </c>
      <c r="E470" s="175" t="s">
        <v>1</v>
      </c>
      <c r="F470" s="176" t="s">
        <v>784</v>
      </c>
      <c r="H470" s="177">
        <v>90</v>
      </c>
      <c r="I470" s="178"/>
      <c r="L470" s="174"/>
      <c r="M470" s="179"/>
      <c r="N470" s="180"/>
      <c r="O470" s="180"/>
      <c r="P470" s="180"/>
      <c r="Q470" s="180"/>
      <c r="R470" s="180"/>
      <c r="S470" s="180"/>
      <c r="T470" s="181"/>
      <c r="AT470" s="175" t="s">
        <v>141</v>
      </c>
      <c r="AU470" s="175" t="s">
        <v>139</v>
      </c>
      <c r="AV470" s="14" t="s">
        <v>139</v>
      </c>
      <c r="AW470" s="14" t="s">
        <v>32</v>
      </c>
      <c r="AX470" s="14" t="s">
        <v>77</v>
      </c>
      <c r="AY470" s="175" t="s">
        <v>132</v>
      </c>
    </row>
    <row r="471" spans="1:65" s="15" customFormat="1" x14ac:dyDescent="0.2">
      <c r="B471" s="182"/>
      <c r="D471" s="167" t="s">
        <v>141</v>
      </c>
      <c r="E471" s="183" t="s">
        <v>1</v>
      </c>
      <c r="F471" s="184" t="s">
        <v>172</v>
      </c>
      <c r="H471" s="185">
        <v>171</v>
      </c>
      <c r="I471" s="186"/>
      <c r="L471" s="182"/>
      <c r="M471" s="187"/>
      <c r="N471" s="188"/>
      <c r="O471" s="188"/>
      <c r="P471" s="188"/>
      <c r="Q471" s="188"/>
      <c r="R471" s="188"/>
      <c r="S471" s="188"/>
      <c r="T471" s="189"/>
      <c r="AT471" s="183" t="s">
        <v>141</v>
      </c>
      <c r="AU471" s="183" t="s">
        <v>139</v>
      </c>
      <c r="AV471" s="15" t="s">
        <v>138</v>
      </c>
      <c r="AW471" s="15" t="s">
        <v>32</v>
      </c>
      <c r="AX471" s="15" t="s">
        <v>85</v>
      </c>
      <c r="AY471" s="183" t="s">
        <v>132</v>
      </c>
    </row>
    <row r="472" spans="1:65" s="2" customFormat="1" ht="24.2" customHeight="1" x14ac:dyDescent="0.2">
      <c r="A472" s="33"/>
      <c r="B472" s="151"/>
      <c r="C472" s="201" t="s">
        <v>785</v>
      </c>
      <c r="D472" s="201" t="s">
        <v>383</v>
      </c>
      <c r="E472" s="202" t="s">
        <v>786</v>
      </c>
      <c r="F472" s="203" t="s">
        <v>775</v>
      </c>
      <c r="G472" s="204" t="s">
        <v>137</v>
      </c>
      <c r="H472" s="205">
        <v>0.376</v>
      </c>
      <c r="I472" s="206"/>
      <c r="J472" s="207">
        <f>ROUND(I472*H472,2)</f>
        <v>0</v>
      </c>
      <c r="K472" s="208"/>
      <c r="L472" s="209"/>
      <c r="M472" s="210" t="s">
        <v>1</v>
      </c>
      <c r="N472" s="211" t="s">
        <v>43</v>
      </c>
      <c r="O472" s="62"/>
      <c r="P472" s="162">
        <f>O472*H472</f>
        <v>0</v>
      </c>
      <c r="Q472" s="162">
        <v>0.55000000000000004</v>
      </c>
      <c r="R472" s="162">
        <f>Q472*H472</f>
        <v>0.20680000000000001</v>
      </c>
      <c r="S472" s="162">
        <v>0</v>
      </c>
      <c r="T472" s="163">
        <f>S472*H472</f>
        <v>0</v>
      </c>
      <c r="U472" s="33"/>
      <c r="V472" s="33"/>
      <c r="W472" s="33"/>
      <c r="X472" s="33"/>
      <c r="Y472" s="33"/>
      <c r="Z472" s="33"/>
      <c r="AA472" s="33"/>
      <c r="AB472" s="33"/>
      <c r="AC472" s="33"/>
      <c r="AD472" s="33"/>
      <c r="AE472" s="33"/>
      <c r="AR472" s="164" t="s">
        <v>455</v>
      </c>
      <c r="AT472" s="164" t="s">
        <v>383</v>
      </c>
      <c r="AU472" s="164" t="s">
        <v>139</v>
      </c>
      <c r="AY472" s="18" t="s">
        <v>132</v>
      </c>
      <c r="BE472" s="165">
        <f>IF(N472="základná",J472,0)</f>
        <v>0</v>
      </c>
      <c r="BF472" s="165">
        <f>IF(N472="znížená",J472,0)</f>
        <v>0</v>
      </c>
      <c r="BG472" s="165">
        <f>IF(N472="zákl. prenesená",J472,0)</f>
        <v>0</v>
      </c>
      <c r="BH472" s="165">
        <f>IF(N472="zníž. prenesená",J472,0)</f>
        <v>0</v>
      </c>
      <c r="BI472" s="165">
        <f>IF(N472="nulová",J472,0)</f>
        <v>0</v>
      </c>
      <c r="BJ472" s="18" t="s">
        <v>139</v>
      </c>
      <c r="BK472" s="165">
        <f>ROUND(I472*H472,2)</f>
        <v>0</v>
      </c>
      <c r="BL472" s="18" t="s">
        <v>222</v>
      </c>
      <c r="BM472" s="164" t="s">
        <v>787</v>
      </c>
    </row>
    <row r="473" spans="1:65" s="14" customFormat="1" x14ac:dyDescent="0.2">
      <c r="B473" s="174"/>
      <c r="D473" s="167" t="s">
        <v>141</v>
      </c>
      <c r="F473" s="176" t="s">
        <v>788</v>
      </c>
      <c r="H473" s="177">
        <v>0.376</v>
      </c>
      <c r="I473" s="178"/>
      <c r="L473" s="174"/>
      <c r="M473" s="179"/>
      <c r="N473" s="180"/>
      <c r="O473" s="180"/>
      <c r="P473" s="180"/>
      <c r="Q473" s="180"/>
      <c r="R473" s="180"/>
      <c r="S473" s="180"/>
      <c r="T473" s="181"/>
      <c r="AT473" s="175" t="s">
        <v>141</v>
      </c>
      <c r="AU473" s="175" t="s">
        <v>139</v>
      </c>
      <c r="AV473" s="14" t="s">
        <v>139</v>
      </c>
      <c r="AW473" s="14" t="s">
        <v>3</v>
      </c>
      <c r="AX473" s="14" t="s">
        <v>85</v>
      </c>
      <c r="AY473" s="175" t="s">
        <v>132</v>
      </c>
    </row>
    <row r="474" spans="1:65" s="2" customFormat="1" ht="44.25" customHeight="1" x14ac:dyDescent="0.2">
      <c r="A474" s="33"/>
      <c r="B474" s="151"/>
      <c r="C474" s="152" t="s">
        <v>789</v>
      </c>
      <c r="D474" s="152" t="s">
        <v>134</v>
      </c>
      <c r="E474" s="153" t="s">
        <v>790</v>
      </c>
      <c r="F474" s="154" t="s">
        <v>791</v>
      </c>
      <c r="G474" s="155" t="s">
        <v>137</v>
      </c>
      <c r="H474" s="156">
        <v>5.524</v>
      </c>
      <c r="I474" s="157"/>
      <c r="J474" s="158">
        <f>ROUND(I474*H474,2)</f>
        <v>0</v>
      </c>
      <c r="K474" s="159"/>
      <c r="L474" s="34"/>
      <c r="M474" s="160" t="s">
        <v>1</v>
      </c>
      <c r="N474" s="161" t="s">
        <v>43</v>
      </c>
      <c r="O474" s="62"/>
      <c r="P474" s="162">
        <f>O474*H474</f>
        <v>0</v>
      </c>
      <c r="Q474" s="162">
        <v>2.3099999999999999E-2</v>
      </c>
      <c r="R474" s="162">
        <f>Q474*H474</f>
        <v>0.12760440000000001</v>
      </c>
      <c r="S474" s="162">
        <v>0</v>
      </c>
      <c r="T474" s="163">
        <f>S474*H474</f>
        <v>0</v>
      </c>
      <c r="U474" s="33"/>
      <c r="V474" s="33"/>
      <c r="W474" s="33"/>
      <c r="X474" s="33"/>
      <c r="Y474" s="33"/>
      <c r="Z474" s="33"/>
      <c r="AA474" s="33"/>
      <c r="AB474" s="33"/>
      <c r="AC474" s="33"/>
      <c r="AD474" s="33"/>
      <c r="AE474" s="33"/>
      <c r="AR474" s="164" t="s">
        <v>222</v>
      </c>
      <c r="AT474" s="164" t="s">
        <v>134</v>
      </c>
      <c r="AU474" s="164" t="s">
        <v>139</v>
      </c>
      <c r="AY474" s="18" t="s">
        <v>132</v>
      </c>
      <c r="BE474" s="165">
        <f>IF(N474="základná",J474,0)</f>
        <v>0</v>
      </c>
      <c r="BF474" s="165">
        <f>IF(N474="znížená",J474,0)</f>
        <v>0</v>
      </c>
      <c r="BG474" s="165">
        <f>IF(N474="zákl. prenesená",J474,0)</f>
        <v>0</v>
      </c>
      <c r="BH474" s="165">
        <f>IF(N474="zníž. prenesená",J474,0)</f>
        <v>0</v>
      </c>
      <c r="BI474" s="165">
        <f>IF(N474="nulová",J474,0)</f>
        <v>0</v>
      </c>
      <c r="BJ474" s="18" t="s">
        <v>139</v>
      </c>
      <c r="BK474" s="165">
        <f>ROUND(I474*H474,2)</f>
        <v>0</v>
      </c>
      <c r="BL474" s="18" t="s">
        <v>222</v>
      </c>
      <c r="BM474" s="164" t="s">
        <v>792</v>
      </c>
    </row>
    <row r="475" spans="1:65" s="14" customFormat="1" x14ac:dyDescent="0.2">
      <c r="B475" s="174"/>
      <c r="D475" s="167" t="s">
        <v>141</v>
      </c>
      <c r="E475" s="175" t="s">
        <v>1</v>
      </c>
      <c r="F475" s="176" t="s">
        <v>793</v>
      </c>
      <c r="H475" s="177">
        <v>4.62</v>
      </c>
      <c r="I475" s="178"/>
      <c r="L475" s="174"/>
      <c r="M475" s="179"/>
      <c r="N475" s="180"/>
      <c r="O475" s="180"/>
      <c r="P475" s="180"/>
      <c r="Q475" s="180"/>
      <c r="R475" s="180"/>
      <c r="S475" s="180"/>
      <c r="T475" s="181"/>
      <c r="AT475" s="175" t="s">
        <v>141</v>
      </c>
      <c r="AU475" s="175" t="s">
        <v>139</v>
      </c>
      <c r="AV475" s="14" t="s">
        <v>139</v>
      </c>
      <c r="AW475" s="14" t="s">
        <v>32</v>
      </c>
      <c r="AX475" s="14" t="s">
        <v>77</v>
      </c>
      <c r="AY475" s="175" t="s">
        <v>132</v>
      </c>
    </row>
    <row r="476" spans="1:65" s="14" customFormat="1" x14ac:dyDescent="0.2">
      <c r="B476" s="174"/>
      <c r="D476" s="167" t="s">
        <v>141</v>
      </c>
      <c r="E476" s="175" t="s">
        <v>1</v>
      </c>
      <c r="F476" s="176" t="s">
        <v>794</v>
      </c>
      <c r="H476" s="177">
        <v>0.52800000000000002</v>
      </c>
      <c r="I476" s="178"/>
      <c r="L476" s="174"/>
      <c r="M476" s="179"/>
      <c r="N476" s="180"/>
      <c r="O476" s="180"/>
      <c r="P476" s="180"/>
      <c r="Q476" s="180"/>
      <c r="R476" s="180"/>
      <c r="S476" s="180"/>
      <c r="T476" s="181"/>
      <c r="AT476" s="175" t="s">
        <v>141</v>
      </c>
      <c r="AU476" s="175" t="s">
        <v>139</v>
      </c>
      <c r="AV476" s="14" t="s">
        <v>139</v>
      </c>
      <c r="AW476" s="14" t="s">
        <v>32</v>
      </c>
      <c r="AX476" s="14" t="s">
        <v>77</v>
      </c>
      <c r="AY476" s="175" t="s">
        <v>132</v>
      </c>
    </row>
    <row r="477" spans="1:65" s="14" customFormat="1" x14ac:dyDescent="0.2">
      <c r="B477" s="174"/>
      <c r="D477" s="167" t="s">
        <v>141</v>
      </c>
      <c r="E477" s="175" t="s">
        <v>1</v>
      </c>
      <c r="F477" s="176" t="s">
        <v>795</v>
      </c>
      <c r="H477" s="177">
        <v>0.376</v>
      </c>
      <c r="I477" s="178"/>
      <c r="L477" s="174"/>
      <c r="M477" s="179"/>
      <c r="N477" s="180"/>
      <c r="O477" s="180"/>
      <c r="P477" s="180"/>
      <c r="Q477" s="180"/>
      <c r="R477" s="180"/>
      <c r="S477" s="180"/>
      <c r="T477" s="181"/>
      <c r="AT477" s="175" t="s">
        <v>141</v>
      </c>
      <c r="AU477" s="175" t="s">
        <v>139</v>
      </c>
      <c r="AV477" s="14" t="s">
        <v>139</v>
      </c>
      <c r="AW477" s="14" t="s">
        <v>32</v>
      </c>
      <c r="AX477" s="14" t="s">
        <v>77</v>
      </c>
      <c r="AY477" s="175" t="s">
        <v>132</v>
      </c>
    </row>
    <row r="478" spans="1:65" s="16" customFormat="1" x14ac:dyDescent="0.2">
      <c r="B478" s="193"/>
      <c r="D478" s="167" t="s">
        <v>141</v>
      </c>
      <c r="E478" s="194" t="s">
        <v>1</v>
      </c>
      <c r="F478" s="195" t="s">
        <v>307</v>
      </c>
      <c r="H478" s="196">
        <v>5.524</v>
      </c>
      <c r="I478" s="197"/>
      <c r="L478" s="193"/>
      <c r="M478" s="198"/>
      <c r="N478" s="199"/>
      <c r="O478" s="199"/>
      <c r="P478" s="199"/>
      <c r="Q478" s="199"/>
      <c r="R478" s="199"/>
      <c r="S478" s="199"/>
      <c r="T478" s="200"/>
      <c r="AT478" s="194" t="s">
        <v>141</v>
      </c>
      <c r="AU478" s="194" t="s">
        <v>139</v>
      </c>
      <c r="AV478" s="16" t="s">
        <v>147</v>
      </c>
      <c r="AW478" s="16" t="s">
        <v>32</v>
      </c>
      <c r="AX478" s="16" t="s">
        <v>85</v>
      </c>
      <c r="AY478" s="194" t="s">
        <v>132</v>
      </c>
    </row>
    <row r="479" spans="1:65" s="2" customFormat="1" ht="33" customHeight="1" x14ac:dyDescent="0.2">
      <c r="A479" s="33"/>
      <c r="B479" s="151"/>
      <c r="C479" s="152" t="s">
        <v>796</v>
      </c>
      <c r="D479" s="152" t="s">
        <v>134</v>
      </c>
      <c r="E479" s="153" t="s">
        <v>797</v>
      </c>
      <c r="F479" s="154" t="s">
        <v>798</v>
      </c>
      <c r="G479" s="155" t="s">
        <v>193</v>
      </c>
      <c r="H479" s="156">
        <v>10</v>
      </c>
      <c r="I479" s="157"/>
      <c r="J479" s="158">
        <f>ROUND(I479*H479,2)</f>
        <v>0</v>
      </c>
      <c r="K479" s="159"/>
      <c r="L479" s="34"/>
      <c r="M479" s="160" t="s">
        <v>1</v>
      </c>
      <c r="N479" s="161" t="s">
        <v>43</v>
      </c>
      <c r="O479" s="62"/>
      <c r="P479" s="162">
        <f>O479*H479</f>
        <v>0</v>
      </c>
      <c r="Q479" s="162">
        <v>1.031E-2</v>
      </c>
      <c r="R479" s="162">
        <f>Q479*H479</f>
        <v>0.1031</v>
      </c>
      <c r="S479" s="162">
        <v>0</v>
      </c>
      <c r="T479" s="163">
        <f>S479*H479</f>
        <v>0</v>
      </c>
      <c r="U479" s="33"/>
      <c r="V479" s="33"/>
      <c r="W479" s="33"/>
      <c r="X479" s="33"/>
      <c r="Y479" s="33"/>
      <c r="Z479" s="33"/>
      <c r="AA479" s="33"/>
      <c r="AB479" s="33"/>
      <c r="AC479" s="33"/>
      <c r="AD479" s="33"/>
      <c r="AE479" s="33"/>
      <c r="AR479" s="164" t="s">
        <v>222</v>
      </c>
      <c r="AT479" s="164" t="s">
        <v>134</v>
      </c>
      <c r="AU479" s="164" t="s">
        <v>139</v>
      </c>
      <c r="AY479" s="18" t="s">
        <v>132</v>
      </c>
      <c r="BE479" s="165">
        <f>IF(N479="základná",J479,0)</f>
        <v>0</v>
      </c>
      <c r="BF479" s="165">
        <f>IF(N479="znížená",J479,0)</f>
        <v>0</v>
      </c>
      <c r="BG479" s="165">
        <f>IF(N479="zákl. prenesená",J479,0)</f>
        <v>0</v>
      </c>
      <c r="BH479" s="165">
        <f>IF(N479="zníž. prenesená",J479,0)</f>
        <v>0</v>
      </c>
      <c r="BI479" s="165">
        <f>IF(N479="nulová",J479,0)</f>
        <v>0</v>
      </c>
      <c r="BJ479" s="18" t="s">
        <v>139</v>
      </c>
      <c r="BK479" s="165">
        <f>ROUND(I479*H479,2)</f>
        <v>0</v>
      </c>
      <c r="BL479" s="18" t="s">
        <v>222</v>
      </c>
      <c r="BM479" s="164" t="s">
        <v>799</v>
      </c>
    </row>
    <row r="480" spans="1:65" s="13" customFormat="1" ht="22.5" x14ac:dyDescent="0.2">
      <c r="B480" s="166"/>
      <c r="D480" s="167" t="s">
        <v>141</v>
      </c>
      <c r="E480" s="168" t="s">
        <v>1</v>
      </c>
      <c r="F480" s="169" t="s">
        <v>800</v>
      </c>
      <c r="H480" s="168" t="s">
        <v>1</v>
      </c>
      <c r="I480" s="170"/>
      <c r="L480" s="166"/>
      <c r="M480" s="171"/>
      <c r="N480" s="172"/>
      <c r="O480" s="172"/>
      <c r="P480" s="172"/>
      <c r="Q480" s="172"/>
      <c r="R480" s="172"/>
      <c r="S480" s="172"/>
      <c r="T480" s="173"/>
      <c r="AT480" s="168" t="s">
        <v>141</v>
      </c>
      <c r="AU480" s="168" t="s">
        <v>139</v>
      </c>
      <c r="AV480" s="13" t="s">
        <v>85</v>
      </c>
      <c r="AW480" s="13" t="s">
        <v>32</v>
      </c>
      <c r="AX480" s="13" t="s">
        <v>77</v>
      </c>
      <c r="AY480" s="168" t="s">
        <v>132</v>
      </c>
    </row>
    <row r="481" spans="1:65" s="14" customFormat="1" x14ac:dyDescent="0.2">
      <c r="B481" s="174"/>
      <c r="D481" s="167" t="s">
        <v>141</v>
      </c>
      <c r="E481" s="175" t="s">
        <v>1</v>
      </c>
      <c r="F481" s="176" t="s">
        <v>544</v>
      </c>
      <c r="H481" s="177">
        <v>1.6</v>
      </c>
      <c r="I481" s="178"/>
      <c r="L481" s="174"/>
      <c r="M481" s="179"/>
      <c r="N481" s="180"/>
      <c r="O481" s="180"/>
      <c r="P481" s="180"/>
      <c r="Q481" s="180"/>
      <c r="R481" s="180"/>
      <c r="S481" s="180"/>
      <c r="T481" s="181"/>
      <c r="AT481" s="175" t="s">
        <v>141</v>
      </c>
      <c r="AU481" s="175" t="s">
        <v>139</v>
      </c>
      <c r="AV481" s="14" t="s">
        <v>139</v>
      </c>
      <c r="AW481" s="14" t="s">
        <v>32</v>
      </c>
      <c r="AX481" s="14" t="s">
        <v>77</v>
      </c>
      <c r="AY481" s="175" t="s">
        <v>132</v>
      </c>
    </row>
    <row r="482" spans="1:65" s="14" customFormat="1" x14ac:dyDescent="0.2">
      <c r="B482" s="174"/>
      <c r="D482" s="167" t="s">
        <v>141</v>
      </c>
      <c r="E482" s="175" t="s">
        <v>1</v>
      </c>
      <c r="F482" s="176" t="s">
        <v>545</v>
      </c>
      <c r="H482" s="177">
        <v>8.4</v>
      </c>
      <c r="I482" s="178"/>
      <c r="L482" s="174"/>
      <c r="M482" s="179"/>
      <c r="N482" s="180"/>
      <c r="O482" s="180"/>
      <c r="P482" s="180"/>
      <c r="Q482" s="180"/>
      <c r="R482" s="180"/>
      <c r="S482" s="180"/>
      <c r="T482" s="181"/>
      <c r="AT482" s="175" t="s">
        <v>141</v>
      </c>
      <c r="AU482" s="175" t="s">
        <v>139</v>
      </c>
      <c r="AV482" s="14" t="s">
        <v>139</v>
      </c>
      <c r="AW482" s="14" t="s">
        <v>32</v>
      </c>
      <c r="AX482" s="14" t="s">
        <v>77</v>
      </c>
      <c r="AY482" s="175" t="s">
        <v>132</v>
      </c>
    </row>
    <row r="483" spans="1:65" s="15" customFormat="1" x14ac:dyDescent="0.2">
      <c r="B483" s="182"/>
      <c r="D483" s="167" t="s">
        <v>141</v>
      </c>
      <c r="E483" s="183" t="s">
        <v>1</v>
      </c>
      <c r="F483" s="184" t="s">
        <v>172</v>
      </c>
      <c r="H483" s="185">
        <v>10</v>
      </c>
      <c r="I483" s="186"/>
      <c r="L483" s="182"/>
      <c r="M483" s="187"/>
      <c r="N483" s="188"/>
      <c r="O483" s="188"/>
      <c r="P483" s="188"/>
      <c r="Q483" s="188"/>
      <c r="R483" s="188"/>
      <c r="S483" s="188"/>
      <c r="T483" s="189"/>
      <c r="AT483" s="183" t="s">
        <v>141</v>
      </c>
      <c r="AU483" s="183" t="s">
        <v>139</v>
      </c>
      <c r="AV483" s="15" t="s">
        <v>138</v>
      </c>
      <c r="AW483" s="15" t="s">
        <v>32</v>
      </c>
      <c r="AX483" s="15" t="s">
        <v>85</v>
      </c>
      <c r="AY483" s="183" t="s">
        <v>132</v>
      </c>
    </row>
    <row r="484" spans="1:65" s="2" customFormat="1" ht="16.5" customHeight="1" x14ac:dyDescent="0.2">
      <c r="A484" s="33"/>
      <c r="B484" s="151"/>
      <c r="C484" s="152" t="s">
        <v>801</v>
      </c>
      <c r="D484" s="152" t="s">
        <v>134</v>
      </c>
      <c r="E484" s="153" t="s">
        <v>802</v>
      </c>
      <c r="F484" s="154" t="s">
        <v>803</v>
      </c>
      <c r="G484" s="155" t="s">
        <v>176</v>
      </c>
      <c r="H484" s="156">
        <v>28.3</v>
      </c>
      <c r="I484" s="157"/>
      <c r="J484" s="158">
        <f>ROUND(I484*H484,2)</f>
        <v>0</v>
      </c>
      <c r="K484" s="159"/>
      <c r="L484" s="34"/>
      <c r="M484" s="160" t="s">
        <v>1</v>
      </c>
      <c r="N484" s="161" t="s">
        <v>43</v>
      </c>
      <c r="O484" s="62"/>
      <c r="P484" s="162">
        <f>O484*H484</f>
        <v>0</v>
      </c>
      <c r="Q484" s="162">
        <v>6.0000000000000002E-5</v>
      </c>
      <c r="R484" s="162">
        <f>Q484*H484</f>
        <v>1.6980000000000001E-3</v>
      </c>
      <c r="S484" s="162">
        <v>0</v>
      </c>
      <c r="T484" s="163">
        <f>S484*H484</f>
        <v>0</v>
      </c>
      <c r="U484" s="33"/>
      <c r="V484" s="33"/>
      <c r="W484" s="33"/>
      <c r="X484" s="33"/>
      <c r="Y484" s="33"/>
      <c r="Z484" s="33"/>
      <c r="AA484" s="33"/>
      <c r="AB484" s="33"/>
      <c r="AC484" s="33"/>
      <c r="AD484" s="33"/>
      <c r="AE484" s="33"/>
      <c r="AR484" s="164" t="s">
        <v>222</v>
      </c>
      <c r="AT484" s="164" t="s">
        <v>134</v>
      </c>
      <c r="AU484" s="164" t="s">
        <v>139</v>
      </c>
      <c r="AY484" s="18" t="s">
        <v>132</v>
      </c>
      <c r="BE484" s="165">
        <f>IF(N484="základná",J484,0)</f>
        <v>0</v>
      </c>
      <c r="BF484" s="165">
        <f>IF(N484="znížená",J484,0)</f>
        <v>0</v>
      </c>
      <c r="BG484" s="165">
        <f>IF(N484="zákl. prenesená",J484,0)</f>
        <v>0</v>
      </c>
      <c r="BH484" s="165">
        <f>IF(N484="zníž. prenesená",J484,0)</f>
        <v>0</v>
      </c>
      <c r="BI484" s="165">
        <f>IF(N484="nulová",J484,0)</f>
        <v>0</v>
      </c>
      <c r="BJ484" s="18" t="s">
        <v>139</v>
      </c>
      <c r="BK484" s="165">
        <f>ROUND(I484*H484,2)</f>
        <v>0</v>
      </c>
      <c r="BL484" s="18" t="s">
        <v>222</v>
      </c>
      <c r="BM484" s="164" t="s">
        <v>804</v>
      </c>
    </row>
    <row r="485" spans="1:65" s="13" customFormat="1" x14ac:dyDescent="0.2">
      <c r="B485" s="166"/>
      <c r="D485" s="167" t="s">
        <v>141</v>
      </c>
      <c r="E485" s="168" t="s">
        <v>1</v>
      </c>
      <c r="F485" s="169" t="s">
        <v>805</v>
      </c>
      <c r="H485" s="168" t="s">
        <v>1</v>
      </c>
      <c r="I485" s="170"/>
      <c r="L485" s="166"/>
      <c r="M485" s="171"/>
      <c r="N485" s="172"/>
      <c r="O485" s="172"/>
      <c r="P485" s="172"/>
      <c r="Q485" s="172"/>
      <c r="R485" s="172"/>
      <c r="S485" s="172"/>
      <c r="T485" s="173"/>
      <c r="AT485" s="168" t="s">
        <v>141</v>
      </c>
      <c r="AU485" s="168" t="s">
        <v>139</v>
      </c>
      <c r="AV485" s="13" t="s">
        <v>85</v>
      </c>
      <c r="AW485" s="13" t="s">
        <v>32</v>
      </c>
      <c r="AX485" s="13" t="s">
        <v>77</v>
      </c>
      <c r="AY485" s="168" t="s">
        <v>132</v>
      </c>
    </row>
    <row r="486" spans="1:65" s="14" customFormat="1" x14ac:dyDescent="0.2">
      <c r="B486" s="174"/>
      <c r="D486" s="167" t="s">
        <v>141</v>
      </c>
      <c r="E486" s="175" t="s">
        <v>1</v>
      </c>
      <c r="F486" s="176" t="s">
        <v>806</v>
      </c>
      <c r="H486" s="177">
        <v>3.6</v>
      </c>
      <c r="I486" s="178"/>
      <c r="L486" s="174"/>
      <c r="M486" s="179"/>
      <c r="N486" s="180"/>
      <c r="O486" s="180"/>
      <c r="P486" s="180"/>
      <c r="Q486" s="180"/>
      <c r="R486" s="180"/>
      <c r="S486" s="180"/>
      <c r="T486" s="181"/>
      <c r="AT486" s="175" t="s">
        <v>141</v>
      </c>
      <c r="AU486" s="175" t="s">
        <v>139</v>
      </c>
      <c r="AV486" s="14" t="s">
        <v>139</v>
      </c>
      <c r="AW486" s="14" t="s">
        <v>32</v>
      </c>
      <c r="AX486" s="14" t="s">
        <v>77</v>
      </c>
      <c r="AY486" s="175" t="s">
        <v>132</v>
      </c>
    </row>
    <row r="487" spans="1:65" s="14" customFormat="1" x14ac:dyDescent="0.2">
      <c r="B487" s="174"/>
      <c r="D487" s="167" t="s">
        <v>141</v>
      </c>
      <c r="E487" s="175" t="s">
        <v>1</v>
      </c>
      <c r="F487" s="176" t="s">
        <v>545</v>
      </c>
      <c r="H487" s="177">
        <v>8.4</v>
      </c>
      <c r="I487" s="178"/>
      <c r="L487" s="174"/>
      <c r="M487" s="179"/>
      <c r="N487" s="180"/>
      <c r="O487" s="180"/>
      <c r="P487" s="180"/>
      <c r="Q487" s="180"/>
      <c r="R487" s="180"/>
      <c r="S487" s="180"/>
      <c r="T487" s="181"/>
      <c r="AT487" s="175" t="s">
        <v>141</v>
      </c>
      <c r="AU487" s="175" t="s">
        <v>139</v>
      </c>
      <c r="AV487" s="14" t="s">
        <v>139</v>
      </c>
      <c r="AW487" s="14" t="s">
        <v>32</v>
      </c>
      <c r="AX487" s="14" t="s">
        <v>77</v>
      </c>
      <c r="AY487" s="175" t="s">
        <v>132</v>
      </c>
    </row>
    <row r="488" spans="1:65" s="14" customFormat="1" x14ac:dyDescent="0.2">
      <c r="B488" s="174"/>
      <c r="D488" s="167" t="s">
        <v>141</v>
      </c>
      <c r="E488" s="175" t="s">
        <v>1</v>
      </c>
      <c r="F488" s="176" t="s">
        <v>807</v>
      </c>
      <c r="H488" s="177">
        <v>16.3</v>
      </c>
      <c r="I488" s="178"/>
      <c r="L488" s="174"/>
      <c r="M488" s="179"/>
      <c r="N488" s="180"/>
      <c r="O488" s="180"/>
      <c r="P488" s="180"/>
      <c r="Q488" s="180"/>
      <c r="R488" s="180"/>
      <c r="S488" s="180"/>
      <c r="T488" s="181"/>
      <c r="AT488" s="175" t="s">
        <v>141</v>
      </c>
      <c r="AU488" s="175" t="s">
        <v>139</v>
      </c>
      <c r="AV488" s="14" t="s">
        <v>139</v>
      </c>
      <c r="AW488" s="14" t="s">
        <v>32</v>
      </c>
      <c r="AX488" s="14" t="s">
        <v>77</v>
      </c>
      <c r="AY488" s="175" t="s">
        <v>132</v>
      </c>
    </row>
    <row r="489" spans="1:65" s="15" customFormat="1" x14ac:dyDescent="0.2">
      <c r="B489" s="182"/>
      <c r="D489" s="167" t="s">
        <v>141</v>
      </c>
      <c r="E489" s="183" t="s">
        <v>1</v>
      </c>
      <c r="F489" s="184" t="s">
        <v>172</v>
      </c>
      <c r="H489" s="185">
        <v>28.3</v>
      </c>
      <c r="I489" s="186"/>
      <c r="L489" s="182"/>
      <c r="M489" s="187"/>
      <c r="N489" s="188"/>
      <c r="O489" s="188"/>
      <c r="P489" s="188"/>
      <c r="Q489" s="188"/>
      <c r="R489" s="188"/>
      <c r="S489" s="188"/>
      <c r="T489" s="189"/>
      <c r="AT489" s="183" t="s">
        <v>141</v>
      </c>
      <c r="AU489" s="183" t="s">
        <v>139</v>
      </c>
      <c r="AV489" s="15" t="s">
        <v>138</v>
      </c>
      <c r="AW489" s="15" t="s">
        <v>32</v>
      </c>
      <c r="AX489" s="15" t="s">
        <v>85</v>
      </c>
      <c r="AY489" s="183" t="s">
        <v>132</v>
      </c>
    </row>
    <row r="490" spans="1:65" s="2" customFormat="1" ht="44.25" customHeight="1" x14ac:dyDescent="0.2">
      <c r="A490" s="33"/>
      <c r="B490" s="151"/>
      <c r="C490" s="201" t="s">
        <v>808</v>
      </c>
      <c r="D490" s="201" t="s">
        <v>383</v>
      </c>
      <c r="E490" s="202" t="s">
        <v>809</v>
      </c>
      <c r="F490" s="203" t="s">
        <v>810</v>
      </c>
      <c r="G490" s="204" t="s">
        <v>137</v>
      </c>
      <c r="H490" s="205">
        <v>4.9000000000000002E-2</v>
      </c>
      <c r="I490" s="206"/>
      <c r="J490" s="207">
        <f>ROUND(I490*H490,2)</f>
        <v>0</v>
      </c>
      <c r="K490" s="208"/>
      <c r="L490" s="209"/>
      <c r="M490" s="210" t="s">
        <v>1</v>
      </c>
      <c r="N490" s="211" t="s">
        <v>43</v>
      </c>
      <c r="O490" s="62"/>
      <c r="P490" s="162">
        <f>O490*H490</f>
        <v>0</v>
      </c>
      <c r="Q490" s="162">
        <v>0.54</v>
      </c>
      <c r="R490" s="162">
        <f>Q490*H490</f>
        <v>2.6460000000000004E-2</v>
      </c>
      <c r="S490" s="162">
        <v>0</v>
      </c>
      <c r="T490" s="163">
        <f>S490*H490</f>
        <v>0</v>
      </c>
      <c r="U490" s="33"/>
      <c r="V490" s="33"/>
      <c r="W490" s="33"/>
      <c r="X490" s="33"/>
      <c r="Y490" s="33"/>
      <c r="Z490" s="33"/>
      <c r="AA490" s="33"/>
      <c r="AB490" s="33"/>
      <c r="AC490" s="33"/>
      <c r="AD490" s="33"/>
      <c r="AE490" s="33"/>
      <c r="AR490" s="164" t="s">
        <v>455</v>
      </c>
      <c r="AT490" s="164" t="s">
        <v>383</v>
      </c>
      <c r="AU490" s="164" t="s">
        <v>139</v>
      </c>
      <c r="AY490" s="18" t="s">
        <v>132</v>
      </c>
      <c r="BE490" s="165">
        <f>IF(N490="základná",J490,0)</f>
        <v>0</v>
      </c>
      <c r="BF490" s="165">
        <f>IF(N490="znížená",J490,0)</f>
        <v>0</v>
      </c>
      <c r="BG490" s="165">
        <f>IF(N490="zákl. prenesená",J490,0)</f>
        <v>0</v>
      </c>
      <c r="BH490" s="165">
        <f>IF(N490="zníž. prenesená",J490,0)</f>
        <v>0</v>
      </c>
      <c r="BI490" s="165">
        <f>IF(N490="nulová",J490,0)</f>
        <v>0</v>
      </c>
      <c r="BJ490" s="18" t="s">
        <v>139</v>
      </c>
      <c r="BK490" s="165">
        <f>ROUND(I490*H490,2)</f>
        <v>0</v>
      </c>
      <c r="BL490" s="18" t="s">
        <v>222</v>
      </c>
      <c r="BM490" s="164" t="s">
        <v>811</v>
      </c>
    </row>
    <row r="491" spans="1:65" s="14" customFormat="1" x14ac:dyDescent="0.2">
      <c r="B491" s="174"/>
      <c r="D491" s="167" t="s">
        <v>141</v>
      </c>
      <c r="F491" s="176" t="s">
        <v>812</v>
      </c>
      <c r="H491" s="177">
        <v>4.9000000000000002E-2</v>
      </c>
      <c r="I491" s="178"/>
      <c r="L491" s="174"/>
      <c r="M491" s="179"/>
      <c r="N491" s="180"/>
      <c r="O491" s="180"/>
      <c r="P491" s="180"/>
      <c r="Q491" s="180"/>
      <c r="R491" s="180"/>
      <c r="S491" s="180"/>
      <c r="T491" s="181"/>
      <c r="AT491" s="175" t="s">
        <v>141</v>
      </c>
      <c r="AU491" s="175" t="s">
        <v>139</v>
      </c>
      <c r="AV491" s="14" t="s">
        <v>139</v>
      </c>
      <c r="AW491" s="14" t="s">
        <v>3</v>
      </c>
      <c r="AX491" s="14" t="s">
        <v>85</v>
      </c>
      <c r="AY491" s="175" t="s">
        <v>132</v>
      </c>
    </row>
    <row r="492" spans="1:65" s="2" customFormat="1" ht="24.2" customHeight="1" x14ac:dyDescent="0.2">
      <c r="A492" s="33"/>
      <c r="B492" s="151"/>
      <c r="C492" s="152" t="s">
        <v>813</v>
      </c>
      <c r="D492" s="152" t="s">
        <v>134</v>
      </c>
      <c r="E492" s="153" t="s">
        <v>814</v>
      </c>
      <c r="F492" s="154" t="s">
        <v>815</v>
      </c>
      <c r="G492" s="155" t="s">
        <v>660</v>
      </c>
      <c r="H492" s="212"/>
      <c r="I492" s="157"/>
      <c r="J492" s="158">
        <f>ROUND(I492*H492,2)</f>
        <v>0</v>
      </c>
      <c r="K492" s="159"/>
      <c r="L492" s="34"/>
      <c r="M492" s="160" t="s">
        <v>1</v>
      </c>
      <c r="N492" s="161" t="s">
        <v>43</v>
      </c>
      <c r="O492" s="62"/>
      <c r="P492" s="162">
        <f>O492*H492</f>
        <v>0</v>
      </c>
      <c r="Q492" s="162">
        <v>0</v>
      </c>
      <c r="R492" s="162">
        <f>Q492*H492</f>
        <v>0</v>
      </c>
      <c r="S492" s="162">
        <v>0</v>
      </c>
      <c r="T492" s="163">
        <f>S492*H492</f>
        <v>0</v>
      </c>
      <c r="U492" s="33"/>
      <c r="V492" s="33"/>
      <c r="W492" s="33"/>
      <c r="X492" s="33"/>
      <c r="Y492" s="33"/>
      <c r="Z492" s="33"/>
      <c r="AA492" s="33"/>
      <c r="AB492" s="33"/>
      <c r="AC492" s="33"/>
      <c r="AD492" s="33"/>
      <c r="AE492" s="33"/>
      <c r="AR492" s="164" t="s">
        <v>222</v>
      </c>
      <c r="AT492" s="164" t="s">
        <v>134</v>
      </c>
      <c r="AU492" s="164" t="s">
        <v>139</v>
      </c>
      <c r="AY492" s="18" t="s">
        <v>132</v>
      </c>
      <c r="BE492" s="165">
        <f>IF(N492="základná",J492,0)</f>
        <v>0</v>
      </c>
      <c r="BF492" s="165">
        <f>IF(N492="znížená",J492,0)</f>
        <v>0</v>
      </c>
      <c r="BG492" s="165">
        <f>IF(N492="zákl. prenesená",J492,0)</f>
        <v>0</v>
      </c>
      <c r="BH492" s="165">
        <f>IF(N492="zníž. prenesená",J492,0)</f>
        <v>0</v>
      </c>
      <c r="BI492" s="165">
        <f>IF(N492="nulová",J492,0)</f>
        <v>0</v>
      </c>
      <c r="BJ492" s="18" t="s">
        <v>139</v>
      </c>
      <c r="BK492" s="165">
        <f>ROUND(I492*H492,2)</f>
        <v>0</v>
      </c>
      <c r="BL492" s="18" t="s">
        <v>222</v>
      </c>
      <c r="BM492" s="164" t="s">
        <v>816</v>
      </c>
    </row>
    <row r="493" spans="1:65" s="12" customFormat="1" ht="22.9" customHeight="1" x14ac:dyDescent="0.2">
      <c r="B493" s="138"/>
      <c r="D493" s="139" t="s">
        <v>76</v>
      </c>
      <c r="E493" s="149" t="s">
        <v>817</v>
      </c>
      <c r="F493" s="149" t="s">
        <v>818</v>
      </c>
      <c r="I493" s="141"/>
      <c r="J493" s="150">
        <f>BK493</f>
        <v>0</v>
      </c>
      <c r="L493" s="138"/>
      <c r="M493" s="143"/>
      <c r="N493" s="144"/>
      <c r="O493" s="144"/>
      <c r="P493" s="145">
        <f>SUM(P494:P497)</f>
        <v>0</v>
      </c>
      <c r="Q493" s="144"/>
      <c r="R493" s="145">
        <f>SUM(R494:R497)</f>
        <v>0.22384300000000001</v>
      </c>
      <c r="S493" s="144"/>
      <c r="T493" s="146">
        <f>SUM(T494:T497)</f>
        <v>0</v>
      </c>
      <c r="AR493" s="139" t="s">
        <v>139</v>
      </c>
      <c r="AT493" s="147" t="s">
        <v>76</v>
      </c>
      <c r="AU493" s="147" t="s">
        <v>85</v>
      </c>
      <c r="AY493" s="139" t="s">
        <v>132</v>
      </c>
      <c r="BK493" s="148">
        <f>SUM(BK494:BK497)</f>
        <v>0</v>
      </c>
    </row>
    <row r="494" spans="1:65" s="2" customFormat="1" ht="33" customHeight="1" x14ac:dyDescent="0.2">
      <c r="A494" s="33"/>
      <c r="B494" s="151"/>
      <c r="C494" s="152" t="s">
        <v>819</v>
      </c>
      <c r="D494" s="152" t="s">
        <v>134</v>
      </c>
      <c r="E494" s="153" t="s">
        <v>820</v>
      </c>
      <c r="F494" s="154" t="s">
        <v>821</v>
      </c>
      <c r="G494" s="155" t="s">
        <v>193</v>
      </c>
      <c r="H494" s="156">
        <v>18.8</v>
      </c>
      <c r="I494" s="157"/>
      <c r="J494" s="158">
        <f>ROUND(I494*H494,2)</f>
        <v>0</v>
      </c>
      <c r="K494" s="159"/>
      <c r="L494" s="34"/>
      <c r="M494" s="160" t="s">
        <v>1</v>
      </c>
      <c r="N494" s="161" t="s">
        <v>43</v>
      </c>
      <c r="O494" s="62"/>
      <c r="P494" s="162">
        <f>O494*H494</f>
        <v>0</v>
      </c>
      <c r="Q494" s="162">
        <v>1.1860000000000001E-2</v>
      </c>
      <c r="R494" s="162">
        <f>Q494*H494</f>
        <v>0.22296800000000003</v>
      </c>
      <c r="S494" s="162">
        <v>0</v>
      </c>
      <c r="T494" s="163">
        <f>S494*H494</f>
        <v>0</v>
      </c>
      <c r="U494" s="33"/>
      <c r="V494" s="33"/>
      <c r="W494" s="33"/>
      <c r="X494" s="33"/>
      <c r="Y494" s="33"/>
      <c r="Z494" s="33"/>
      <c r="AA494" s="33"/>
      <c r="AB494" s="33"/>
      <c r="AC494" s="33"/>
      <c r="AD494" s="33"/>
      <c r="AE494" s="33"/>
      <c r="AR494" s="164" t="s">
        <v>222</v>
      </c>
      <c r="AT494" s="164" t="s">
        <v>134</v>
      </c>
      <c r="AU494" s="164" t="s">
        <v>139</v>
      </c>
      <c r="AY494" s="18" t="s">
        <v>132</v>
      </c>
      <c r="BE494" s="165">
        <f>IF(N494="základná",J494,0)</f>
        <v>0</v>
      </c>
      <c r="BF494" s="165">
        <f>IF(N494="znížená",J494,0)</f>
        <v>0</v>
      </c>
      <c r="BG494" s="165">
        <f>IF(N494="zákl. prenesená",J494,0)</f>
        <v>0</v>
      </c>
      <c r="BH494" s="165">
        <f>IF(N494="zníž. prenesená",J494,0)</f>
        <v>0</v>
      </c>
      <c r="BI494" s="165">
        <f>IF(N494="nulová",J494,0)</f>
        <v>0</v>
      </c>
      <c r="BJ494" s="18" t="s">
        <v>139</v>
      </c>
      <c r="BK494" s="165">
        <f>ROUND(I494*H494,2)</f>
        <v>0</v>
      </c>
      <c r="BL494" s="18" t="s">
        <v>222</v>
      </c>
      <c r="BM494" s="164" t="s">
        <v>822</v>
      </c>
    </row>
    <row r="495" spans="1:65" s="2" customFormat="1" ht="33" customHeight="1" x14ac:dyDescent="0.2">
      <c r="A495" s="33"/>
      <c r="B495" s="151"/>
      <c r="C495" s="152" t="s">
        <v>823</v>
      </c>
      <c r="D495" s="152" t="s">
        <v>134</v>
      </c>
      <c r="E495" s="153" t="s">
        <v>824</v>
      </c>
      <c r="F495" s="154" t="s">
        <v>825</v>
      </c>
      <c r="G495" s="155" t="s">
        <v>176</v>
      </c>
      <c r="H495" s="156">
        <v>17.5</v>
      </c>
      <c r="I495" s="157"/>
      <c r="J495" s="158">
        <f>ROUND(I495*H495,2)</f>
        <v>0</v>
      </c>
      <c r="K495" s="159"/>
      <c r="L495" s="34"/>
      <c r="M495" s="160" t="s">
        <v>1</v>
      </c>
      <c r="N495" s="161" t="s">
        <v>43</v>
      </c>
      <c r="O495" s="62"/>
      <c r="P495" s="162">
        <f>O495*H495</f>
        <v>0</v>
      </c>
      <c r="Q495" s="162">
        <v>5.0000000000000002E-5</v>
      </c>
      <c r="R495" s="162">
        <f>Q495*H495</f>
        <v>8.7500000000000002E-4</v>
      </c>
      <c r="S495" s="162">
        <v>0</v>
      </c>
      <c r="T495" s="163">
        <f>S495*H495</f>
        <v>0</v>
      </c>
      <c r="U495" s="33"/>
      <c r="V495" s="33"/>
      <c r="W495" s="33"/>
      <c r="X495" s="33"/>
      <c r="Y495" s="33"/>
      <c r="Z495" s="33"/>
      <c r="AA495" s="33"/>
      <c r="AB495" s="33"/>
      <c r="AC495" s="33"/>
      <c r="AD495" s="33"/>
      <c r="AE495" s="33"/>
      <c r="AR495" s="164" t="s">
        <v>222</v>
      </c>
      <c r="AT495" s="164" t="s">
        <v>134</v>
      </c>
      <c r="AU495" s="164" t="s">
        <v>139</v>
      </c>
      <c r="AY495" s="18" t="s">
        <v>132</v>
      </c>
      <c r="BE495" s="165">
        <f>IF(N495="základná",J495,0)</f>
        <v>0</v>
      </c>
      <c r="BF495" s="165">
        <f>IF(N495="znížená",J495,0)</f>
        <v>0</v>
      </c>
      <c r="BG495" s="165">
        <f>IF(N495="zákl. prenesená",J495,0)</f>
        <v>0</v>
      </c>
      <c r="BH495" s="165">
        <f>IF(N495="zníž. prenesená",J495,0)</f>
        <v>0</v>
      </c>
      <c r="BI495" s="165">
        <f>IF(N495="nulová",J495,0)</f>
        <v>0</v>
      </c>
      <c r="BJ495" s="18" t="s">
        <v>139</v>
      </c>
      <c r="BK495" s="165">
        <f>ROUND(I495*H495,2)</f>
        <v>0</v>
      </c>
      <c r="BL495" s="18" t="s">
        <v>222</v>
      </c>
      <c r="BM495" s="164" t="s">
        <v>826</v>
      </c>
    </row>
    <row r="496" spans="1:65" s="14" customFormat="1" x14ac:dyDescent="0.2">
      <c r="B496" s="174"/>
      <c r="D496" s="167" t="s">
        <v>141</v>
      </c>
      <c r="E496" s="175" t="s">
        <v>1</v>
      </c>
      <c r="F496" s="176" t="s">
        <v>827</v>
      </c>
      <c r="H496" s="177">
        <v>17.5</v>
      </c>
      <c r="I496" s="178"/>
      <c r="L496" s="174"/>
      <c r="M496" s="179"/>
      <c r="N496" s="180"/>
      <c r="O496" s="180"/>
      <c r="P496" s="180"/>
      <c r="Q496" s="180"/>
      <c r="R496" s="180"/>
      <c r="S496" s="180"/>
      <c r="T496" s="181"/>
      <c r="AT496" s="175" t="s">
        <v>141</v>
      </c>
      <c r="AU496" s="175" t="s">
        <v>139</v>
      </c>
      <c r="AV496" s="14" t="s">
        <v>139</v>
      </c>
      <c r="AW496" s="14" t="s">
        <v>32</v>
      </c>
      <c r="AX496" s="14" t="s">
        <v>85</v>
      </c>
      <c r="AY496" s="175" t="s">
        <v>132</v>
      </c>
    </row>
    <row r="497" spans="1:65" s="2" customFormat="1" ht="24.2" customHeight="1" x14ac:dyDescent="0.2">
      <c r="A497" s="33"/>
      <c r="B497" s="151"/>
      <c r="C497" s="152" t="s">
        <v>828</v>
      </c>
      <c r="D497" s="152" t="s">
        <v>134</v>
      </c>
      <c r="E497" s="153" t="s">
        <v>829</v>
      </c>
      <c r="F497" s="154" t="s">
        <v>830</v>
      </c>
      <c r="G497" s="155" t="s">
        <v>660</v>
      </c>
      <c r="H497" s="212"/>
      <c r="I497" s="157"/>
      <c r="J497" s="158">
        <f>ROUND(I497*H497,2)</f>
        <v>0</v>
      </c>
      <c r="K497" s="159"/>
      <c r="L497" s="34"/>
      <c r="M497" s="160" t="s">
        <v>1</v>
      </c>
      <c r="N497" s="161" t="s">
        <v>43</v>
      </c>
      <c r="O497" s="62"/>
      <c r="P497" s="162">
        <f>O497*H497</f>
        <v>0</v>
      </c>
      <c r="Q497" s="162">
        <v>0</v>
      </c>
      <c r="R497" s="162">
        <f>Q497*H497</f>
        <v>0</v>
      </c>
      <c r="S497" s="162">
        <v>0</v>
      </c>
      <c r="T497" s="163">
        <f>S497*H497</f>
        <v>0</v>
      </c>
      <c r="U497" s="33"/>
      <c r="V497" s="33"/>
      <c r="W497" s="33"/>
      <c r="X497" s="33"/>
      <c r="Y497" s="33"/>
      <c r="Z497" s="33"/>
      <c r="AA497" s="33"/>
      <c r="AB497" s="33"/>
      <c r="AC497" s="33"/>
      <c r="AD497" s="33"/>
      <c r="AE497" s="33"/>
      <c r="AR497" s="164" t="s">
        <v>222</v>
      </c>
      <c r="AT497" s="164" t="s">
        <v>134</v>
      </c>
      <c r="AU497" s="164" t="s">
        <v>139</v>
      </c>
      <c r="AY497" s="18" t="s">
        <v>132</v>
      </c>
      <c r="BE497" s="165">
        <f>IF(N497="základná",J497,0)</f>
        <v>0</v>
      </c>
      <c r="BF497" s="165">
        <f>IF(N497="znížená",J497,0)</f>
        <v>0</v>
      </c>
      <c r="BG497" s="165">
        <f>IF(N497="zákl. prenesená",J497,0)</f>
        <v>0</v>
      </c>
      <c r="BH497" s="165">
        <f>IF(N497="zníž. prenesená",J497,0)</f>
        <v>0</v>
      </c>
      <c r="BI497" s="165">
        <f>IF(N497="nulová",J497,0)</f>
        <v>0</v>
      </c>
      <c r="BJ497" s="18" t="s">
        <v>139</v>
      </c>
      <c r="BK497" s="165">
        <f>ROUND(I497*H497,2)</f>
        <v>0</v>
      </c>
      <c r="BL497" s="18" t="s">
        <v>222</v>
      </c>
      <c r="BM497" s="164" t="s">
        <v>831</v>
      </c>
    </row>
    <row r="498" spans="1:65" s="12" customFormat="1" ht="22.9" customHeight="1" x14ac:dyDescent="0.2">
      <c r="B498" s="138"/>
      <c r="D498" s="139" t="s">
        <v>76</v>
      </c>
      <c r="E498" s="149" t="s">
        <v>242</v>
      </c>
      <c r="F498" s="149" t="s">
        <v>243</v>
      </c>
      <c r="I498" s="141"/>
      <c r="J498" s="150">
        <f>BK498</f>
        <v>0</v>
      </c>
      <c r="L498" s="138"/>
      <c r="M498" s="143"/>
      <c r="N498" s="144"/>
      <c r="O498" s="144"/>
      <c r="P498" s="145">
        <f>SUM(P499:P505)</f>
        <v>0</v>
      </c>
      <c r="Q498" s="144"/>
      <c r="R498" s="145">
        <f>SUM(R499:R505)</f>
        <v>0.63457999999999992</v>
      </c>
      <c r="S498" s="144"/>
      <c r="T498" s="146">
        <f>SUM(T499:T505)</f>
        <v>0</v>
      </c>
      <c r="AR498" s="139" t="s">
        <v>139</v>
      </c>
      <c r="AT498" s="147" t="s">
        <v>76</v>
      </c>
      <c r="AU498" s="147" t="s">
        <v>85</v>
      </c>
      <c r="AY498" s="139" t="s">
        <v>132</v>
      </c>
      <c r="BK498" s="148">
        <f>SUM(BK499:BK505)</f>
        <v>0</v>
      </c>
    </row>
    <row r="499" spans="1:65" s="2" customFormat="1" ht="24.2" customHeight="1" x14ac:dyDescent="0.2">
      <c r="A499" s="33"/>
      <c r="B499" s="151"/>
      <c r="C499" s="152" t="s">
        <v>832</v>
      </c>
      <c r="D499" s="152" t="s">
        <v>134</v>
      </c>
      <c r="E499" s="153" t="s">
        <v>833</v>
      </c>
      <c r="F499" s="154" t="s">
        <v>834</v>
      </c>
      <c r="G499" s="155" t="s">
        <v>193</v>
      </c>
      <c r="H499" s="156">
        <v>85.5</v>
      </c>
      <c r="I499" s="157"/>
      <c r="J499" s="158">
        <f>ROUND(I499*H499,2)</f>
        <v>0</v>
      </c>
      <c r="K499" s="159"/>
      <c r="L499" s="34"/>
      <c r="M499" s="160" t="s">
        <v>1</v>
      </c>
      <c r="N499" s="161" t="s">
        <v>43</v>
      </c>
      <c r="O499" s="62"/>
      <c r="P499" s="162">
        <f>O499*H499</f>
        <v>0</v>
      </c>
      <c r="Q499" s="162">
        <v>6.5199999999999998E-3</v>
      </c>
      <c r="R499" s="162">
        <f>Q499*H499</f>
        <v>0.55745999999999996</v>
      </c>
      <c r="S499" s="162">
        <v>0</v>
      </c>
      <c r="T499" s="163">
        <f>S499*H499</f>
        <v>0</v>
      </c>
      <c r="U499" s="33"/>
      <c r="V499" s="33"/>
      <c r="W499" s="33"/>
      <c r="X499" s="33"/>
      <c r="Y499" s="33"/>
      <c r="Z499" s="33"/>
      <c r="AA499" s="33"/>
      <c r="AB499" s="33"/>
      <c r="AC499" s="33"/>
      <c r="AD499" s="33"/>
      <c r="AE499" s="33"/>
      <c r="AR499" s="164" t="s">
        <v>222</v>
      </c>
      <c r="AT499" s="164" t="s">
        <v>134</v>
      </c>
      <c r="AU499" s="164" t="s">
        <v>139</v>
      </c>
      <c r="AY499" s="18" t="s">
        <v>132</v>
      </c>
      <c r="BE499" s="165">
        <f>IF(N499="základná",J499,0)</f>
        <v>0</v>
      </c>
      <c r="BF499" s="165">
        <f>IF(N499="znížená",J499,0)</f>
        <v>0</v>
      </c>
      <c r="BG499" s="165">
        <f>IF(N499="zákl. prenesená",J499,0)</f>
        <v>0</v>
      </c>
      <c r="BH499" s="165">
        <f>IF(N499="zníž. prenesená",J499,0)</f>
        <v>0</v>
      </c>
      <c r="BI499" s="165">
        <f>IF(N499="nulová",J499,0)</f>
        <v>0</v>
      </c>
      <c r="BJ499" s="18" t="s">
        <v>139</v>
      </c>
      <c r="BK499" s="165">
        <f>ROUND(I499*H499,2)</f>
        <v>0</v>
      </c>
      <c r="BL499" s="18" t="s">
        <v>222</v>
      </c>
      <c r="BM499" s="164" t="s">
        <v>835</v>
      </c>
    </row>
    <row r="500" spans="1:65" s="2" customFormat="1" ht="24.2" customHeight="1" x14ac:dyDescent="0.2">
      <c r="A500" s="33"/>
      <c r="B500" s="151"/>
      <c r="C500" s="152" t="s">
        <v>624</v>
      </c>
      <c r="D500" s="152" t="s">
        <v>134</v>
      </c>
      <c r="E500" s="153" t="s">
        <v>836</v>
      </c>
      <c r="F500" s="154" t="s">
        <v>837</v>
      </c>
      <c r="G500" s="155" t="s">
        <v>176</v>
      </c>
      <c r="H500" s="156">
        <v>25</v>
      </c>
      <c r="I500" s="157"/>
      <c r="J500" s="158">
        <f>ROUND(I500*H500,2)</f>
        <v>0</v>
      </c>
      <c r="K500" s="159"/>
      <c r="L500" s="34"/>
      <c r="M500" s="160" t="s">
        <v>1</v>
      </c>
      <c r="N500" s="161" t="s">
        <v>43</v>
      </c>
      <c r="O500" s="62"/>
      <c r="P500" s="162">
        <f>O500*H500</f>
        <v>0</v>
      </c>
      <c r="Q500" s="162">
        <v>2.15E-3</v>
      </c>
      <c r="R500" s="162">
        <f>Q500*H500</f>
        <v>5.3749999999999999E-2</v>
      </c>
      <c r="S500" s="162">
        <v>0</v>
      </c>
      <c r="T500" s="163">
        <f>S500*H500</f>
        <v>0</v>
      </c>
      <c r="U500" s="33"/>
      <c r="V500" s="33"/>
      <c r="W500" s="33"/>
      <c r="X500" s="33"/>
      <c r="Y500" s="33"/>
      <c r="Z500" s="33"/>
      <c r="AA500" s="33"/>
      <c r="AB500" s="33"/>
      <c r="AC500" s="33"/>
      <c r="AD500" s="33"/>
      <c r="AE500" s="33"/>
      <c r="AR500" s="164" t="s">
        <v>222</v>
      </c>
      <c r="AT500" s="164" t="s">
        <v>134</v>
      </c>
      <c r="AU500" s="164" t="s">
        <v>139</v>
      </c>
      <c r="AY500" s="18" t="s">
        <v>132</v>
      </c>
      <c r="BE500" s="165">
        <f>IF(N500="základná",J500,0)</f>
        <v>0</v>
      </c>
      <c r="BF500" s="165">
        <f>IF(N500="znížená",J500,0)</f>
        <v>0</v>
      </c>
      <c r="BG500" s="165">
        <f>IF(N500="zákl. prenesená",J500,0)</f>
        <v>0</v>
      </c>
      <c r="BH500" s="165">
        <f>IF(N500="zníž. prenesená",J500,0)</f>
        <v>0</v>
      </c>
      <c r="BI500" s="165">
        <f>IF(N500="nulová",J500,0)</f>
        <v>0</v>
      </c>
      <c r="BJ500" s="18" t="s">
        <v>139</v>
      </c>
      <c r="BK500" s="165">
        <f>ROUND(I500*H500,2)</f>
        <v>0</v>
      </c>
      <c r="BL500" s="18" t="s">
        <v>222</v>
      </c>
      <c r="BM500" s="164" t="s">
        <v>838</v>
      </c>
    </row>
    <row r="501" spans="1:65" s="14" customFormat="1" x14ac:dyDescent="0.2">
      <c r="B501" s="174"/>
      <c r="D501" s="167" t="s">
        <v>141</v>
      </c>
      <c r="E501" s="175" t="s">
        <v>1</v>
      </c>
      <c r="F501" s="176" t="s">
        <v>839</v>
      </c>
      <c r="H501" s="177">
        <v>25</v>
      </c>
      <c r="I501" s="178"/>
      <c r="L501" s="174"/>
      <c r="M501" s="179"/>
      <c r="N501" s="180"/>
      <c r="O501" s="180"/>
      <c r="P501" s="180"/>
      <c r="Q501" s="180"/>
      <c r="R501" s="180"/>
      <c r="S501" s="180"/>
      <c r="T501" s="181"/>
      <c r="AT501" s="175" t="s">
        <v>141</v>
      </c>
      <c r="AU501" s="175" t="s">
        <v>139</v>
      </c>
      <c r="AV501" s="14" t="s">
        <v>139</v>
      </c>
      <c r="AW501" s="14" t="s">
        <v>32</v>
      </c>
      <c r="AX501" s="14" t="s">
        <v>85</v>
      </c>
      <c r="AY501" s="175" t="s">
        <v>132</v>
      </c>
    </row>
    <row r="502" spans="1:65" s="2" customFormat="1" ht="24.2" customHeight="1" x14ac:dyDescent="0.2">
      <c r="A502" s="33"/>
      <c r="B502" s="151"/>
      <c r="C502" s="152" t="s">
        <v>840</v>
      </c>
      <c r="D502" s="152" t="s">
        <v>134</v>
      </c>
      <c r="E502" s="153" t="s">
        <v>841</v>
      </c>
      <c r="F502" s="154" t="s">
        <v>842</v>
      </c>
      <c r="G502" s="155" t="s">
        <v>188</v>
      </c>
      <c r="H502" s="156">
        <v>3</v>
      </c>
      <c r="I502" s="157"/>
      <c r="J502" s="158">
        <f>ROUND(I502*H502,2)</f>
        <v>0</v>
      </c>
      <c r="K502" s="159"/>
      <c r="L502" s="34"/>
      <c r="M502" s="160" t="s">
        <v>1</v>
      </c>
      <c r="N502" s="161" t="s">
        <v>43</v>
      </c>
      <c r="O502" s="62"/>
      <c r="P502" s="162">
        <f>O502*H502</f>
        <v>0</v>
      </c>
      <c r="Q502" s="162">
        <v>1.58E-3</v>
      </c>
      <c r="R502" s="162">
        <f>Q502*H502</f>
        <v>4.7400000000000003E-3</v>
      </c>
      <c r="S502" s="162">
        <v>0</v>
      </c>
      <c r="T502" s="163">
        <f>S502*H502</f>
        <v>0</v>
      </c>
      <c r="U502" s="33"/>
      <c r="V502" s="33"/>
      <c r="W502" s="33"/>
      <c r="X502" s="33"/>
      <c r="Y502" s="33"/>
      <c r="Z502" s="33"/>
      <c r="AA502" s="33"/>
      <c r="AB502" s="33"/>
      <c r="AC502" s="33"/>
      <c r="AD502" s="33"/>
      <c r="AE502" s="33"/>
      <c r="AR502" s="164" t="s">
        <v>222</v>
      </c>
      <c r="AT502" s="164" t="s">
        <v>134</v>
      </c>
      <c r="AU502" s="164" t="s">
        <v>139</v>
      </c>
      <c r="AY502" s="18" t="s">
        <v>132</v>
      </c>
      <c r="BE502" s="165">
        <f>IF(N502="základná",J502,0)</f>
        <v>0</v>
      </c>
      <c r="BF502" s="165">
        <f>IF(N502="znížená",J502,0)</f>
        <v>0</v>
      </c>
      <c r="BG502" s="165">
        <f>IF(N502="zákl. prenesená",J502,0)</f>
        <v>0</v>
      </c>
      <c r="BH502" s="165">
        <f>IF(N502="zníž. prenesená",J502,0)</f>
        <v>0</v>
      </c>
      <c r="BI502" s="165">
        <f>IF(N502="nulová",J502,0)</f>
        <v>0</v>
      </c>
      <c r="BJ502" s="18" t="s">
        <v>139</v>
      </c>
      <c r="BK502" s="165">
        <f>ROUND(I502*H502,2)</f>
        <v>0</v>
      </c>
      <c r="BL502" s="18" t="s">
        <v>222</v>
      </c>
      <c r="BM502" s="164" t="s">
        <v>843</v>
      </c>
    </row>
    <row r="503" spans="1:65" s="2" customFormat="1" ht="24.2" customHeight="1" x14ac:dyDescent="0.2">
      <c r="A503" s="33"/>
      <c r="B503" s="151"/>
      <c r="C503" s="152" t="s">
        <v>844</v>
      </c>
      <c r="D503" s="152" t="s">
        <v>134</v>
      </c>
      <c r="E503" s="153" t="s">
        <v>845</v>
      </c>
      <c r="F503" s="154" t="s">
        <v>846</v>
      </c>
      <c r="G503" s="155" t="s">
        <v>176</v>
      </c>
      <c r="H503" s="156">
        <v>9</v>
      </c>
      <c r="I503" s="157"/>
      <c r="J503" s="158">
        <f>ROUND(I503*H503,2)</f>
        <v>0</v>
      </c>
      <c r="K503" s="159"/>
      <c r="L503" s="34"/>
      <c r="M503" s="160" t="s">
        <v>1</v>
      </c>
      <c r="N503" s="161" t="s">
        <v>43</v>
      </c>
      <c r="O503" s="62"/>
      <c r="P503" s="162">
        <f>O503*H503</f>
        <v>0</v>
      </c>
      <c r="Q503" s="162">
        <v>2.0699999999999998E-3</v>
      </c>
      <c r="R503" s="162">
        <f>Q503*H503</f>
        <v>1.8629999999999997E-2</v>
      </c>
      <c r="S503" s="162">
        <v>0</v>
      </c>
      <c r="T503" s="163">
        <f>S503*H503</f>
        <v>0</v>
      </c>
      <c r="U503" s="33"/>
      <c r="V503" s="33"/>
      <c r="W503" s="33"/>
      <c r="X503" s="33"/>
      <c r="Y503" s="33"/>
      <c r="Z503" s="33"/>
      <c r="AA503" s="33"/>
      <c r="AB503" s="33"/>
      <c r="AC503" s="33"/>
      <c r="AD503" s="33"/>
      <c r="AE503" s="33"/>
      <c r="AR503" s="164" t="s">
        <v>222</v>
      </c>
      <c r="AT503" s="164" t="s">
        <v>134</v>
      </c>
      <c r="AU503" s="164" t="s">
        <v>139</v>
      </c>
      <c r="AY503" s="18" t="s">
        <v>132</v>
      </c>
      <c r="BE503" s="165">
        <f>IF(N503="základná",J503,0)</f>
        <v>0</v>
      </c>
      <c r="BF503" s="165">
        <f>IF(N503="znížená",J503,0)</f>
        <v>0</v>
      </c>
      <c r="BG503" s="165">
        <f>IF(N503="zákl. prenesená",J503,0)</f>
        <v>0</v>
      </c>
      <c r="BH503" s="165">
        <f>IF(N503="zníž. prenesená",J503,0)</f>
        <v>0</v>
      </c>
      <c r="BI503" s="165">
        <f>IF(N503="nulová",J503,0)</f>
        <v>0</v>
      </c>
      <c r="BJ503" s="18" t="s">
        <v>139</v>
      </c>
      <c r="BK503" s="165">
        <f>ROUND(I503*H503,2)</f>
        <v>0</v>
      </c>
      <c r="BL503" s="18" t="s">
        <v>222</v>
      </c>
      <c r="BM503" s="164" t="s">
        <v>847</v>
      </c>
    </row>
    <row r="504" spans="1:65" s="14" customFormat="1" x14ac:dyDescent="0.2">
      <c r="B504" s="174"/>
      <c r="D504" s="167" t="s">
        <v>141</v>
      </c>
      <c r="E504" s="175" t="s">
        <v>1</v>
      </c>
      <c r="F504" s="176" t="s">
        <v>848</v>
      </c>
      <c r="H504" s="177">
        <v>9</v>
      </c>
      <c r="I504" s="178"/>
      <c r="L504" s="174"/>
      <c r="M504" s="179"/>
      <c r="N504" s="180"/>
      <c r="O504" s="180"/>
      <c r="P504" s="180"/>
      <c r="Q504" s="180"/>
      <c r="R504" s="180"/>
      <c r="S504" s="180"/>
      <c r="T504" s="181"/>
      <c r="AT504" s="175" t="s">
        <v>141</v>
      </c>
      <c r="AU504" s="175" t="s">
        <v>139</v>
      </c>
      <c r="AV504" s="14" t="s">
        <v>139</v>
      </c>
      <c r="AW504" s="14" t="s">
        <v>32</v>
      </c>
      <c r="AX504" s="14" t="s">
        <v>85</v>
      </c>
      <c r="AY504" s="175" t="s">
        <v>132</v>
      </c>
    </row>
    <row r="505" spans="1:65" s="2" customFormat="1" ht="24.2" customHeight="1" x14ac:dyDescent="0.2">
      <c r="A505" s="33"/>
      <c r="B505" s="151"/>
      <c r="C505" s="152" t="s">
        <v>849</v>
      </c>
      <c r="D505" s="152" t="s">
        <v>134</v>
      </c>
      <c r="E505" s="153" t="s">
        <v>850</v>
      </c>
      <c r="F505" s="154" t="s">
        <v>851</v>
      </c>
      <c r="G505" s="155" t="s">
        <v>660</v>
      </c>
      <c r="H505" s="212"/>
      <c r="I505" s="157"/>
      <c r="J505" s="158">
        <f>ROUND(I505*H505,2)</f>
        <v>0</v>
      </c>
      <c r="K505" s="159"/>
      <c r="L505" s="34"/>
      <c r="M505" s="160" t="s">
        <v>1</v>
      </c>
      <c r="N505" s="161" t="s">
        <v>43</v>
      </c>
      <c r="O505" s="62"/>
      <c r="P505" s="162">
        <f>O505*H505</f>
        <v>0</v>
      </c>
      <c r="Q505" s="162">
        <v>0</v>
      </c>
      <c r="R505" s="162">
        <f>Q505*H505</f>
        <v>0</v>
      </c>
      <c r="S505" s="162">
        <v>0</v>
      </c>
      <c r="T505" s="163">
        <f>S505*H505</f>
        <v>0</v>
      </c>
      <c r="U505" s="33"/>
      <c r="V505" s="33"/>
      <c r="W505" s="33"/>
      <c r="X505" s="33"/>
      <c r="Y505" s="33"/>
      <c r="Z505" s="33"/>
      <c r="AA505" s="33"/>
      <c r="AB505" s="33"/>
      <c r="AC505" s="33"/>
      <c r="AD505" s="33"/>
      <c r="AE505" s="33"/>
      <c r="AR505" s="164" t="s">
        <v>222</v>
      </c>
      <c r="AT505" s="164" t="s">
        <v>134</v>
      </c>
      <c r="AU505" s="164" t="s">
        <v>139</v>
      </c>
      <c r="AY505" s="18" t="s">
        <v>132</v>
      </c>
      <c r="BE505" s="165">
        <f>IF(N505="základná",J505,0)</f>
        <v>0</v>
      </c>
      <c r="BF505" s="165">
        <f>IF(N505="znížená",J505,0)</f>
        <v>0</v>
      </c>
      <c r="BG505" s="165">
        <f>IF(N505="zákl. prenesená",J505,0)</f>
        <v>0</v>
      </c>
      <c r="BH505" s="165">
        <f>IF(N505="zníž. prenesená",J505,0)</f>
        <v>0</v>
      </c>
      <c r="BI505" s="165">
        <f>IF(N505="nulová",J505,0)</f>
        <v>0</v>
      </c>
      <c r="BJ505" s="18" t="s">
        <v>139</v>
      </c>
      <c r="BK505" s="165">
        <f>ROUND(I505*H505,2)</f>
        <v>0</v>
      </c>
      <c r="BL505" s="18" t="s">
        <v>222</v>
      </c>
      <c r="BM505" s="164" t="s">
        <v>852</v>
      </c>
    </row>
    <row r="506" spans="1:65" s="12" customFormat="1" ht="22.9" customHeight="1" x14ac:dyDescent="0.2">
      <c r="B506" s="138"/>
      <c r="D506" s="139" t="s">
        <v>76</v>
      </c>
      <c r="E506" s="149" t="s">
        <v>258</v>
      </c>
      <c r="F506" s="149" t="s">
        <v>259</v>
      </c>
      <c r="I506" s="141"/>
      <c r="J506" s="150">
        <f>BK506</f>
        <v>0</v>
      </c>
      <c r="L506" s="138"/>
      <c r="M506" s="143"/>
      <c r="N506" s="144"/>
      <c r="O506" s="144"/>
      <c r="P506" s="145">
        <f>SUM(P507:P509)</f>
        <v>0</v>
      </c>
      <c r="Q506" s="144"/>
      <c r="R506" s="145">
        <f>SUM(R507:R509)</f>
        <v>4.2750000000000003E-2</v>
      </c>
      <c r="S506" s="144"/>
      <c r="T506" s="146">
        <f>SUM(T507:T509)</f>
        <v>0</v>
      </c>
      <c r="AR506" s="139" t="s">
        <v>139</v>
      </c>
      <c r="AT506" s="147" t="s">
        <v>76</v>
      </c>
      <c r="AU506" s="147" t="s">
        <v>85</v>
      </c>
      <c r="AY506" s="139" t="s">
        <v>132</v>
      </c>
      <c r="BK506" s="148">
        <f>SUM(BK507:BK509)</f>
        <v>0</v>
      </c>
    </row>
    <row r="507" spans="1:65" s="2" customFormat="1" ht="24.2" customHeight="1" x14ac:dyDescent="0.2">
      <c r="A507" s="33"/>
      <c r="B507" s="151"/>
      <c r="C507" s="152" t="s">
        <v>853</v>
      </c>
      <c r="D507" s="152" t="s">
        <v>134</v>
      </c>
      <c r="E507" s="153" t="s">
        <v>854</v>
      </c>
      <c r="F507" s="154" t="s">
        <v>855</v>
      </c>
      <c r="G507" s="155" t="s">
        <v>193</v>
      </c>
      <c r="H507" s="156">
        <v>85.5</v>
      </c>
      <c r="I507" s="157"/>
      <c r="J507" s="158">
        <f>ROUND(I507*H507,2)</f>
        <v>0</v>
      </c>
      <c r="K507" s="159"/>
      <c r="L507" s="34"/>
      <c r="M507" s="160" t="s">
        <v>1</v>
      </c>
      <c r="N507" s="161" t="s">
        <v>43</v>
      </c>
      <c r="O507" s="62"/>
      <c r="P507" s="162">
        <f>O507*H507</f>
        <v>0</v>
      </c>
      <c r="Q507" s="162">
        <v>5.0000000000000001E-4</v>
      </c>
      <c r="R507" s="162">
        <f>Q507*H507</f>
        <v>4.2750000000000003E-2</v>
      </c>
      <c r="S507" s="162">
        <v>0</v>
      </c>
      <c r="T507" s="163">
        <f>S507*H507</f>
        <v>0</v>
      </c>
      <c r="U507" s="33"/>
      <c r="V507" s="33"/>
      <c r="W507" s="33"/>
      <c r="X507" s="33"/>
      <c r="Y507" s="33"/>
      <c r="Z507" s="33"/>
      <c r="AA507" s="33"/>
      <c r="AB507" s="33"/>
      <c r="AC507" s="33"/>
      <c r="AD507" s="33"/>
      <c r="AE507" s="33"/>
      <c r="AR507" s="164" t="s">
        <v>222</v>
      </c>
      <c r="AT507" s="164" t="s">
        <v>134</v>
      </c>
      <c r="AU507" s="164" t="s">
        <v>139</v>
      </c>
      <c r="AY507" s="18" t="s">
        <v>132</v>
      </c>
      <c r="BE507" s="165">
        <f>IF(N507="základná",J507,0)</f>
        <v>0</v>
      </c>
      <c r="BF507" s="165">
        <f>IF(N507="znížená",J507,0)</f>
        <v>0</v>
      </c>
      <c r="BG507" s="165">
        <f>IF(N507="zákl. prenesená",J507,0)</f>
        <v>0</v>
      </c>
      <c r="BH507" s="165">
        <f>IF(N507="zníž. prenesená",J507,0)</f>
        <v>0</v>
      </c>
      <c r="BI507" s="165">
        <f>IF(N507="nulová",J507,0)</f>
        <v>0</v>
      </c>
      <c r="BJ507" s="18" t="s">
        <v>139</v>
      </c>
      <c r="BK507" s="165">
        <f>ROUND(I507*H507,2)</f>
        <v>0</v>
      </c>
      <c r="BL507" s="18" t="s">
        <v>222</v>
      </c>
      <c r="BM507" s="164" t="s">
        <v>856</v>
      </c>
    </row>
    <row r="508" spans="1:65" s="14" customFormat="1" x14ac:dyDescent="0.2">
      <c r="B508" s="174"/>
      <c r="D508" s="167" t="s">
        <v>141</v>
      </c>
      <c r="E508" s="175" t="s">
        <v>1</v>
      </c>
      <c r="F508" s="176" t="s">
        <v>857</v>
      </c>
      <c r="H508" s="177">
        <v>85.5</v>
      </c>
      <c r="I508" s="178"/>
      <c r="L508" s="174"/>
      <c r="M508" s="179"/>
      <c r="N508" s="180"/>
      <c r="O508" s="180"/>
      <c r="P508" s="180"/>
      <c r="Q508" s="180"/>
      <c r="R508" s="180"/>
      <c r="S508" s="180"/>
      <c r="T508" s="181"/>
      <c r="AT508" s="175" t="s">
        <v>141</v>
      </c>
      <c r="AU508" s="175" t="s">
        <v>139</v>
      </c>
      <c r="AV508" s="14" t="s">
        <v>139</v>
      </c>
      <c r="AW508" s="14" t="s">
        <v>32</v>
      </c>
      <c r="AX508" s="14" t="s">
        <v>85</v>
      </c>
      <c r="AY508" s="175" t="s">
        <v>132</v>
      </c>
    </row>
    <row r="509" spans="1:65" s="2" customFormat="1" ht="21.75" customHeight="1" x14ac:dyDescent="0.2">
      <c r="A509" s="33"/>
      <c r="B509" s="151"/>
      <c r="C509" s="152" t="s">
        <v>858</v>
      </c>
      <c r="D509" s="152" t="s">
        <v>134</v>
      </c>
      <c r="E509" s="153" t="s">
        <v>859</v>
      </c>
      <c r="F509" s="154" t="s">
        <v>860</v>
      </c>
      <c r="G509" s="155" t="s">
        <v>660</v>
      </c>
      <c r="H509" s="212"/>
      <c r="I509" s="157"/>
      <c r="J509" s="158">
        <f>ROUND(I509*H509,2)</f>
        <v>0</v>
      </c>
      <c r="K509" s="159"/>
      <c r="L509" s="34"/>
      <c r="M509" s="160" t="s">
        <v>1</v>
      </c>
      <c r="N509" s="161" t="s">
        <v>43</v>
      </c>
      <c r="O509" s="62"/>
      <c r="P509" s="162">
        <f>O509*H509</f>
        <v>0</v>
      </c>
      <c r="Q509" s="162">
        <v>0</v>
      </c>
      <c r="R509" s="162">
        <f>Q509*H509</f>
        <v>0</v>
      </c>
      <c r="S509" s="162">
        <v>0</v>
      </c>
      <c r="T509" s="163">
        <f>S509*H509</f>
        <v>0</v>
      </c>
      <c r="U509" s="33"/>
      <c r="V509" s="33"/>
      <c r="W509" s="33"/>
      <c r="X509" s="33"/>
      <c r="Y509" s="33"/>
      <c r="Z509" s="33"/>
      <c r="AA509" s="33"/>
      <c r="AB509" s="33"/>
      <c r="AC509" s="33"/>
      <c r="AD509" s="33"/>
      <c r="AE509" s="33"/>
      <c r="AR509" s="164" t="s">
        <v>222</v>
      </c>
      <c r="AT509" s="164" t="s">
        <v>134</v>
      </c>
      <c r="AU509" s="164" t="s">
        <v>139</v>
      </c>
      <c r="AY509" s="18" t="s">
        <v>132</v>
      </c>
      <c r="BE509" s="165">
        <f>IF(N509="základná",J509,0)</f>
        <v>0</v>
      </c>
      <c r="BF509" s="165">
        <f>IF(N509="znížená",J509,0)</f>
        <v>0</v>
      </c>
      <c r="BG509" s="165">
        <f>IF(N509="zákl. prenesená",J509,0)</f>
        <v>0</v>
      </c>
      <c r="BH509" s="165">
        <f>IF(N509="zníž. prenesená",J509,0)</f>
        <v>0</v>
      </c>
      <c r="BI509" s="165">
        <f>IF(N509="nulová",J509,0)</f>
        <v>0</v>
      </c>
      <c r="BJ509" s="18" t="s">
        <v>139</v>
      </c>
      <c r="BK509" s="165">
        <f>ROUND(I509*H509,2)</f>
        <v>0</v>
      </c>
      <c r="BL509" s="18" t="s">
        <v>222</v>
      </c>
      <c r="BM509" s="164" t="s">
        <v>861</v>
      </c>
    </row>
    <row r="510" spans="1:65" s="12" customFormat="1" ht="22.9" customHeight="1" x14ac:dyDescent="0.2">
      <c r="B510" s="138"/>
      <c r="D510" s="139" t="s">
        <v>76</v>
      </c>
      <c r="E510" s="149" t="s">
        <v>862</v>
      </c>
      <c r="F510" s="149" t="s">
        <v>863</v>
      </c>
      <c r="I510" s="141"/>
      <c r="J510" s="150">
        <f>BK510</f>
        <v>0</v>
      </c>
      <c r="L510" s="138"/>
      <c r="M510" s="143"/>
      <c r="N510" s="144"/>
      <c r="O510" s="144"/>
      <c r="P510" s="145">
        <f>SUM(P511:P530)</f>
        <v>0</v>
      </c>
      <c r="Q510" s="144"/>
      <c r="R510" s="145">
        <f>SUM(R511:R530)</f>
        <v>0.57578479999999999</v>
      </c>
      <c r="S510" s="144"/>
      <c r="T510" s="146">
        <f>SUM(T511:T530)</f>
        <v>0</v>
      </c>
      <c r="AR510" s="139" t="s">
        <v>139</v>
      </c>
      <c r="AT510" s="147" t="s">
        <v>76</v>
      </c>
      <c r="AU510" s="147" t="s">
        <v>85</v>
      </c>
      <c r="AY510" s="139" t="s">
        <v>132</v>
      </c>
      <c r="BK510" s="148">
        <f>SUM(BK511:BK530)</f>
        <v>0</v>
      </c>
    </row>
    <row r="511" spans="1:65" s="2" customFormat="1" ht="24.2" customHeight="1" x14ac:dyDescent="0.2">
      <c r="A511" s="33"/>
      <c r="B511" s="151"/>
      <c r="C511" s="152" t="s">
        <v>864</v>
      </c>
      <c r="D511" s="152" t="s">
        <v>134</v>
      </c>
      <c r="E511" s="153" t="s">
        <v>865</v>
      </c>
      <c r="F511" s="154" t="s">
        <v>866</v>
      </c>
      <c r="G511" s="155" t="s">
        <v>193</v>
      </c>
      <c r="H511" s="156">
        <v>11.4</v>
      </c>
      <c r="I511" s="157"/>
      <c r="J511" s="158">
        <f>ROUND(I511*H511,2)</f>
        <v>0</v>
      </c>
      <c r="K511" s="159"/>
      <c r="L511" s="34"/>
      <c r="M511" s="160" t="s">
        <v>1</v>
      </c>
      <c r="N511" s="161" t="s">
        <v>43</v>
      </c>
      <c r="O511" s="62"/>
      <c r="P511" s="162">
        <f>O511*H511</f>
        <v>0</v>
      </c>
      <c r="Q511" s="162">
        <v>6.0000000000000002E-5</v>
      </c>
      <c r="R511" s="162">
        <f>Q511*H511</f>
        <v>6.8400000000000004E-4</v>
      </c>
      <c r="S511" s="162">
        <v>0</v>
      </c>
      <c r="T511" s="163">
        <f>S511*H511</f>
        <v>0</v>
      </c>
      <c r="U511" s="33"/>
      <c r="V511" s="33"/>
      <c r="W511" s="33"/>
      <c r="X511" s="33"/>
      <c r="Y511" s="33"/>
      <c r="Z511" s="33"/>
      <c r="AA511" s="33"/>
      <c r="AB511" s="33"/>
      <c r="AC511" s="33"/>
      <c r="AD511" s="33"/>
      <c r="AE511" s="33"/>
      <c r="AR511" s="164" t="s">
        <v>222</v>
      </c>
      <c r="AT511" s="164" t="s">
        <v>134</v>
      </c>
      <c r="AU511" s="164" t="s">
        <v>139</v>
      </c>
      <c r="AY511" s="18" t="s">
        <v>132</v>
      </c>
      <c r="BE511" s="165">
        <f>IF(N511="základná",J511,0)</f>
        <v>0</v>
      </c>
      <c r="BF511" s="165">
        <f>IF(N511="znížená",J511,0)</f>
        <v>0</v>
      </c>
      <c r="BG511" s="165">
        <f>IF(N511="zákl. prenesená",J511,0)</f>
        <v>0</v>
      </c>
      <c r="BH511" s="165">
        <f>IF(N511="zníž. prenesená",J511,0)</f>
        <v>0</v>
      </c>
      <c r="BI511" s="165">
        <f>IF(N511="nulová",J511,0)</f>
        <v>0</v>
      </c>
      <c r="BJ511" s="18" t="s">
        <v>139</v>
      </c>
      <c r="BK511" s="165">
        <f>ROUND(I511*H511,2)</f>
        <v>0</v>
      </c>
      <c r="BL511" s="18" t="s">
        <v>222</v>
      </c>
      <c r="BM511" s="164" t="s">
        <v>867</v>
      </c>
    </row>
    <row r="512" spans="1:65" s="14" customFormat="1" x14ac:dyDescent="0.2">
      <c r="B512" s="174"/>
      <c r="D512" s="167" t="s">
        <v>141</v>
      </c>
      <c r="E512" s="175" t="s">
        <v>1</v>
      </c>
      <c r="F512" s="176" t="s">
        <v>868</v>
      </c>
      <c r="H512" s="177">
        <v>11.4</v>
      </c>
      <c r="I512" s="178"/>
      <c r="L512" s="174"/>
      <c r="M512" s="179"/>
      <c r="N512" s="180"/>
      <c r="O512" s="180"/>
      <c r="P512" s="180"/>
      <c r="Q512" s="180"/>
      <c r="R512" s="180"/>
      <c r="S512" s="180"/>
      <c r="T512" s="181"/>
      <c r="AT512" s="175" t="s">
        <v>141</v>
      </c>
      <c r="AU512" s="175" t="s">
        <v>139</v>
      </c>
      <c r="AV512" s="14" t="s">
        <v>139</v>
      </c>
      <c r="AW512" s="14" t="s">
        <v>32</v>
      </c>
      <c r="AX512" s="14" t="s">
        <v>85</v>
      </c>
      <c r="AY512" s="175" t="s">
        <v>132</v>
      </c>
    </row>
    <row r="513" spans="1:65" s="2" customFormat="1" ht="24.2" customHeight="1" x14ac:dyDescent="0.2">
      <c r="A513" s="33"/>
      <c r="B513" s="151"/>
      <c r="C513" s="152" t="s">
        <v>869</v>
      </c>
      <c r="D513" s="152" t="s">
        <v>134</v>
      </c>
      <c r="E513" s="153" t="s">
        <v>870</v>
      </c>
      <c r="F513" s="154" t="s">
        <v>871</v>
      </c>
      <c r="G513" s="155" t="s">
        <v>176</v>
      </c>
      <c r="H513" s="156">
        <v>30.24</v>
      </c>
      <c r="I513" s="157"/>
      <c r="J513" s="158">
        <f>ROUND(I513*H513,2)</f>
        <v>0</v>
      </c>
      <c r="K513" s="159"/>
      <c r="L513" s="34"/>
      <c r="M513" s="160" t="s">
        <v>1</v>
      </c>
      <c r="N513" s="161" t="s">
        <v>43</v>
      </c>
      <c r="O513" s="62"/>
      <c r="P513" s="162">
        <f>O513*H513</f>
        <v>0</v>
      </c>
      <c r="Q513" s="162">
        <v>2.1000000000000001E-4</v>
      </c>
      <c r="R513" s="162">
        <f>Q513*H513</f>
        <v>6.3504E-3</v>
      </c>
      <c r="S513" s="162">
        <v>0</v>
      </c>
      <c r="T513" s="163">
        <f>S513*H513</f>
        <v>0</v>
      </c>
      <c r="U513" s="33"/>
      <c r="V513" s="33"/>
      <c r="W513" s="33"/>
      <c r="X513" s="33"/>
      <c r="Y513" s="33"/>
      <c r="Z513" s="33"/>
      <c r="AA513" s="33"/>
      <c r="AB513" s="33"/>
      <c r="AC513" s="33"/>
      <c r="AD513" s="33"/>
      <c r="AE513" s="33"/>
      <c r="AR513" s="164" t="s">
        <v>222</v>
      </c>
      <c r="AT513" s="164" t="s">
        <v>134</v>
      </c>
      <c r="AU513" s="164" t="s">
        <v>139</v>
      </c>
      <c r="AY513" s="18" t="s">
        <v>132</v>
      </c>
      <c r="BE513" s="165">
        <f>IF(N513="základná",J513,0)</f>
        <v>0</v>
      </c>
      <c r="BF513" s="165">
        <f>IF(N513="znížená",J513,0)</f>
        <v>0</v>
      </c>
      <c r="BG513" s="165">
        <f>IF(N513="zákl. prenesená",J513,0)</f>
        <v>0</v>
      </c>
      <c r="BH513" s="165">
        <f>IF(N513="zníž. prenesená",J513,0)</f>
        <v>0</v>
      </c>
      <c r="BI513" s="165">
        <f>IF(N513="nulová",J513,0)</f>
        <v>0</v>
      </c>
      <c r="BJ513" s="18" t="s">
        <v>139</v>
      </c>
      <c r="BK513" s="165">
        <f>ROUND(I513*H513,2)</f>
        <v>0</v>
      </c>
      <c r="BL513" s="18" t="s">
        <v>222</v>
      </c>
      <c r="BM513" s="164" t="s">
        <v>872</v>
      </c>
    </row>
    <row r="514" spans="1:65" s="14" customFormat="1" x14ac:dyDescent="0.2">
      <c r="B514" s="174"/>
      <c r="D514" s="167" t="s">
        <v>141</v>
      </c>
      <c r="E514" s="175" t="s">
        <v>1</v>
      </c>
      <c r="F514" s="176" t="s">
        <v>873</v>
      </c>
      <c r="H514" s="177">
        <v>30.24</v>
      </c>
      <c r="I514" s="178"/>
      <c r="L514" s="174"/>
      <c r="M514" s="179"/>
      <c r="N514" s="180"/>
      <c r="O514" s="180"/>
      <c r="P514" s="180"/>
      <c r="Q514" s="180"/>
      <c r="R514" s="180"/>
      <c r="S514" s="180"/>
      <c r="T514" s="181"/>
      <c r="AT514" s="175" t="s">
        <v>141</v>
      </c>
      <c r="AU514" s="175" t="s">
        <v>139</v>
      </c>
      <c r="AV514" s="14" t="s">
        <v>139</v>
      </c>
      <c r="AW514" s="14" t="s">
        <v>32</v>
      </c>
      <c r="AX514" s="14" t="s">
        <v>85</v>
      </c>
      <c r="AY514" s="175" t="s">
        <v>132</v>
      </c>
    </row>
    <row r="515" spans="1:65" s="2" customFormat="1" ht="37.9" customHeight="1" x14ac:dyDescent="0.2">
      <c r="A515" s="33"/>
      <c r="B515" s="151"/>
      <c r="C515" s="201" t="s">
        <v>874</v>
      </c>
      <c r="D515" s="201" t="s">
        <v>383</v>
      </c>
      <c r="E515" s="202" t="s">
        <v>875</v>
      </c>
      <c r="F515" s="203" t="s">
        <v>876</v>
      </c>
      <c r="G515" s="204" t="s">
        <v>176</v>
      </c>
      <c r="H515" s="205">
        <v>31.751999999999999</v>
      </c>
      <c r="I515" s="206"/>
      <c r="J515" s="207">
        <f t="shared" ref="J515:J530" si="0">ROUND(I515*H515,2)</f>
        <v>0</v>
      </c>
      <c r="K515" s="208"/>
      <c r="L515" s="209"/>
      <c r="M515" s="210" t="s">
        <v>1</v>
      </c>
      <c r="N515" s="211" t="s">
        <v>43</v>
      </c>
      <c r="O515" s="62"/>
      <c r="P515" s="162">
        <f t="shared" ref="P515:P530" si="1">O515*H515</f>
        <v>0</v>
      </c>
      <c r="Q515" s="162">
        <v>1E-4</v>
      </c>
      <c r="R515" s="162">
        <f t="shared" ref="R515:R530" si="2">Q515*H515</f>
        <v>3.1752E-3</v>
      </c>
      <c r="S515" s="162">
        <v>0</v>
      </c>
      <c r="T515" s="163">
        <f t="shared" ref="T515:T530" si="3">S515*H515</f>
        <v>0</v>
      </c>
      <c r="U515" s="33"/>
      <c r="V515" s="33"/>
      <c r="W515" s="33"/>
      <c r="X515" s="33"/>
      <c r="Y515" s="33"/>
      <c r="Z515" s="33"/>
      <c r="AA515" s="33"/>
      <c r="AB515" s="33"/>
      <c r="AC515" s="33"/>
      <c r="AD515" s="33"/>
      <c r="AE515" s="33"/>
      <c r="AR515" s="164" t="s">
        <v>455</v>
      </c>
      <c r="AT515" s="164" t="s">
        <v>383</v>
      </c>
      <c r="AU515" s="164" t="s">
        <v>139</v>
      </c>
      <c r="AY515" s="18" t="s">
        <v>132</v>
      </c>
      <c r="BE515" s="165">
        <f t="shared" ref="BE515:BE530" si="4">IF(N515="základná",J515,0)</f>
        <v>0</v>
      </c>
      <c r="BF515" s="165">
        <f t="shared" ref="BF515:BF530" si="5">IF(N515="znížená",J515,0)</f>
        <v>0</v>
      </c>
      <c r="BG515" s="165">
        <f t="shared" ref="BG515:BG530" si="6">IF(N515="zákl. prenesená",J515,0)</f>
        <v>0</v>
      </c>
      <c r="BH515" s="165">
        <f t="shared" ref="BH515:BH530" si="7">IF(N515="zníž. prenesená",J515,0)</f>
        <v>0</v>
      </c>
      <c r="BI515" s="165">
        <f t="shared" ref="BI515:BI530" si="8">IF(N515="nulová",J515,0)</f>
        <v>0</v>
      </c>
      <c r="BJ515" s="18" t="s">
        <v>139</v>
      </c>
      <c r="BK515" s="165">
        <f t="shared" ref="BK515:BK530" si="9">ROUND(I515*H515,2)</f>
        <v>0</v>
      </c>
      <c r="BL515" s="18" t="s">
        <v>222</v>
      </c>
      <c r="BM515" s="164" t="s">
        <v>877</v>
      </c>
    </row>
    <row r="516" spans="1:65" s="2" customFormat="1" ht="37.9" customHeight="1" x14ac:dyDescent="0.2">
      <c r="A516" s="33"/>
      <c r="B516" s="151"/>
      <c r="C516" s="201" t="s">
        <v>878</v>
      </c>
      <c r="D516" s="201" t="s">
        <v>383</v>
      </c>
      <c r="E516" s="202" t="s">
        <v>879</v>
      </c>
      <c r="F516" s="203" t="s">
        <v>880</v>
      </c>
      <c r="G516" s="204" t="s">
        <v>176</v>
      </c>
      <c r="H516" s="205">
        <v>31.751999999999999</v>
      </c>
      <c r="I516" s="206"/>
      <c r="J516" s="207">
        <f t="shared" si="0"/>
        <v>0</v>
      </c>
      <c r="K516" s="208"/>
      <c r="L516" s="209"/>
      <c r="M516" s="210" t="s">
        <v>1</v>
      </c>
      <c r="N516" s="211" t="s">
        <v>43</v>
      </c>
      <c r="O516" s="62"/>
      <c r="P516" s="162">
        <f t="shared" si="1"/>
        <v>0</v>
      </c>
      <c r="Q516" s="162">
        <v>1E-4</v>
      </c>
      <c r="R516" s="162">
        <f t="shared" si="2"/>
        <v>3.1752E-3</v>
      </c>
      <c r="S516" s="162">
        <v>0</v>
      </c>
      <c r="T516" s="163">
        <f t="shared" si="3"/>
        <v>0</v>
      </c>
      <c r="U516" s="33"/>
      <c r="V516" s="33"/>
      <c r="W516" s="33"/>
      <c r="X516" s="33"/>
      <c r="Y516" s="33"/>
      <c r="Z516" s="33"/>
      <c r="AA516" s="33"/>
      <c r="AB516" s="33"/>
      <c r="AC516" s="33"/>
      <c r="AD516" s="33"/>
      <c r="AE516" s="33"/>
      <c r="AR516" s="164" t="s">
        <v>455</v>
      </c>
      <c r="AT516" s="164" t="s">
        <v>383</v>
      </c>
      <c r="AU516" s="164" t="s">
        <v>139</v>
      </c>
      <c r="AY516" s="18" t="s">
        <v>132</v>
      </c>
      <c r="BE516" s="165">
        <f t="shared" si="4"/>
        <v>0</v>
      </c>
      <c r="BF516" s="165">
        <f t="shared" si="5"/>
        <v>0</v>
      </c>
      <c r="BG516" s="165">
        <f t="shared" si="6"/>
        <v>0</v>
      </c>
      <c r="BH516" s="165">
        <f t="shared" si="7"/>
        <v>0</v>
      </c>
      <c r="BI516" s="165">
        <f t="shared" si="8"/>
        <v>0</v>
      </c>
      <c r="BJ516" s="18" t="s">
        <v>139</v>
      </c>
      <c r="BK516" s="165">
        <f t="shared" si="9"/>
        <v>0</v>
      </c>
      <c r="BL516" s="18" t="s">
        <v>222</v>
      </c>
      <c r="BM516" s="164" t="s">
        <v>881</v>
      </c>
    </row>
    <row r="517" spans="1:65" s="2" customFormat="1" ht="33" customHeight="1" x14ac:dyDescent="0.2">
      <c r="A517" s="33"/>
      <c r="B517" s="151"/>
      <c r="C517" s="201" t="s">
        <v>882</v>
      </c>
      <c r="D517" s="201" t="s">
        <v>383</v>
      </c>
      <c r="E517" s="202" t="s">
        <v>883</v>
      </c>
      <c r="F517" s="203" t="s">
        <v>884</v>
      </c>
      <c r="G517" s="204" t="s">
        <v>188</v>
      </c>
      <c r="H517" s="205">
        <v>1</v>
      </c>
      <c r="I517" s="206"/>
      <c r="J517" s="207">
        <f t="shared" si="0"/>
        <v>0</v>
      </c>
      <c r="K517" s="208"/>
      <c r="L517" s="209"/>
      <c r="M517" s="210" t="s">
        <v>1</v>
      </c>
      <c r="N517" s="211" t="s">
        <v>43</v>
      </c>
      <c r="O517" s="62"/>
      <c r="P517" s="162">
        <f t="shared" si="1"/>
        <v>0</v>
      </c>
      <c r="Q517" s="162">
        <v>0.13200000000000001</v>
      </c>
      <c r="R517" s="162">
        <f t="shared" si="2"/>
        <v>0.13200000000000001</v>
      </c>
      <c r="S517" s="162">
        <v>0</v>
      </c>
      <c r="T517" s="163">
        <f t="shared" si="3"/>
        <v>0</v>
      </c>
      <c r="U517" s="33"/>
      <c r="V517" s="33"/>
      <c r="W517" s="33"/>
      <c r="X517" s="33"/>
      <c r="Y517" s="33"/>
      <c r="Z517" s="33"/>
      <c r="AA517" s="33"/>
      <c r="AB517" s="33"/>
      <c r="AC517" s="33"/>
      <c r="AD517" s="33"/>
      <c r="AE517" s="33"/>
      <c r="AR517" s="164" t="s">
        <v>455</v>
      </c>
      <c r="AT517" s="164" t="s">
        <v>383</v>
      </c>
      <c r="AU517" s="164" t="s">
        <v>139</v>
      </c>
      <c r="AY517" s="18" t="s">
        <v>132</v>
      </c>
      <c r="BE517" s="165">
        <f t="shared" si="4"/>
        <v>0</v>
      </c>
      <c r="BF517" s="165">
        <f t="shared" si="5"/>
        <v>0</v>
      </c>
      <c r="BG517" s="165">
        <f t="shared" si="6"/>
        <v>0</v>
      </c>
      <c r="BH517" s="165">
        <f t="shared" si="7"/>
        <v>0</v>
      </c>
      <c r="BI517" s="165">
        <f t="shared" si="8"/>
        <v>0</v>
      </c>
      <c r="BJ517" s="18" t="s">
        <v>139</v>
      </c>
      <c r="BK517" s="165">
        <f t="shared" si="9"/>
        <v>0</v>
      </c>
      <c r="BL517" s="18" t="s">
        <v>222</v>
      </c>
      <c r="BM517" s="164" t="s">
        <v>885</v>
      </c>
    </row>
    <row r="518" spans="1:65" s="2" customFormat="1" ht="24.2" customHeight="1" x14ac:dyDescent="0.2">
      <c r="A518" s="33"/>
      <c r="B518" s="151"/>
      <c r="C518" s="201" t="s">
        <v>886</v>
      </c>
      <c r="D518" s="201" t="s">
        <v>383</v>
      </c>
      <c r="E518" s="202" t="s">
        <v>887</v>
      </c>
      <c r="F518" s="203" t="s">
        <v>888</v>
      </c>
      <c r="G518" s="204" t="s">
        <v>188</v>
      </c>
      <c r="H518" s="205">
        <v>1</v>
      </c>
      <c r="I518" s="206"/>
      <c r="J518" s="207">
        <f t="shared" si="0"/>
        <v>0</v>
      </c>
      <c r="K518" s="208"/>
      <c r="L518" s="209"/>
      <c r="M518" s="210" t="s">
        <v>1</v>
      </c>
      <c r="N518" s="211" t="s">
        <v>43</v>
      </c>
      <c r="O518" s="62"/>
      <c r="P518" s="162">
        <f t="shared" si="1"/>
        <v>0</v>
      </c>
      <c r="Q518" s="162">
        <v>0.13200000000000001</v>
      </c>
      <c r="R518" s="162">
        <f t="shared" si="2"/>
        <v>0.13200000000000001</v>
      </c>
      <c r="S518" s="162">
        <v>0</v>
      </c>
      <c r="T518" s="163">
        <f t="shared" si="3"/>
        <v>0</v>
      </c>
      <c r="U518" s="33"/>
      <c r="V518" s="33"/>
      <c r="W518" s="33"/>
      <c r="X518" s="33"/>
      <c r="Y518" s="33"/>
      <c r="Z518" s="33"/>
      <c r="AA518" s="33"/>
      <c r="AB518" s="33"/>
      <c r="AC518" s="33"/>
      <c r="AD518" s="33"/>
      <c r="AE518" s="33"/>
      <c r="AR518" s="164" t="s">
        <v>455</v>
      </c>
      <c r="AT518" s="164" t="s">
        <v>383</v>
      </c>
      <c r="AU518" s="164" t="s">
        <v>139</v>
      </c>
      <c r="AY518" s="18" t="s">
        <v>132</v>
      </c>
      <c r="BE518" s="165">
        <f t="shared" si="4"/>
        <v>0</v>
      </c>
      <c r="BF518" s="165">
        <f t="shared" si="5"/>
        <v>0</v>
      </c>
      <c r="BG518" s="165">
        <f t="shared" si="6"/>
        <v>0</v>
      </c>
      <c r="BH518" s="165">
        <f t="shared" si="7"/>
        <v>0</v>
      </c>
      <c r="BI518" s="165">
        <f t="shared" si="8"/>
        <v>0</v>
      </c>
      <c r="BJ518" s="18" t="s">
        <v>139</v>
      </c>
      <c r="BK518" s="165">
        <f t="shared" si="9"/>
        <v>0</v>
      </c>
      <c r="BL518" s="18" t="s">
        <v>222</v>
      </c>
      <c r="BM518" s="164" t="s">
        <v>889</v>
      </c>
    </row>
    <row r="519" spans="1:65" s="2" customFormat="1" ht="24.2" customHeight="1" x14ac:dyDescent="0.2">
      <c r="A519" s="33"/>
      <c r="B519" s="151"/>
      <c r="C519" s="201" t="s">
        <v>890</v>
      </c>
      <c r="D519" s="201" t="s">
        <v>383</v>
      </c>
      <c r="E519" s="202" t="s">
        <v>891</v>
      </c>
      <c r="F519" s="203" t="s">
        <v>892</v>
      </c>
      <c r="G519" s="204" t="s">
        <v>188</v>
      </c>
      <c r="H519" s="205">
        <v>1</v>
      </c>
      <c r="I519" s="206"/>
      <c r="J519" s="207">
        <f t="shared" si="0"/>
        <v>0</v>
      </c>
      <c r="K519" s="208"/>
      <c r="L519" s="209"/>
      <c r="M519" s="210" t="s">
        <v>1</v>
      </c>
      <c r="N519" s="211" t="s">
        <v>43</v>
      </c>
      <c r="O519" s="62"/>
      <c r="P519" s="162">
        <f t="shared" si="1"/>
        <v>0</v>
      </c>
      <c r="Q519" s="162">
        <v>0.13200000000000001</v>
      </c>
      <c r="R519" s="162">
        <f t="shared" si="2"/>
        <v>0.13200000000000001</v>
      </c>
      <c r="S519" s="162">
        <v>0</v>
      </c>
      <c r="T519" s="163">
        <f t="shared" si="3"/>
        <v>0</v>
      </c>
      <c r="U519" s="33"/>
      <c r="V519" s="33"/>
      <c r="W519" s="33"/>
      <c r="X519" s="33"/>
      <c r="Y519" s="33"/>
      <c r="Z519" s="33"/>
      <c r="AA519" s="33"/>
      <c r="AB519" s="33"/>
      <c r="AC519" s="33"/>
      <c r="AD519" s="33"/>
      <c r="AE519" s="33"/>
      <c r="AR519" s="164" t="s">
        <v>455</v>
      </c>
      <c r="AT519" s="164" t="s">
        <v>383</v>
      </c>
      <c r="AU519" s="164" t="s">
        <v>139</v>
      </c>
      <c r="AY519" s="18" t="s">
        <v>132</v>
      </c>
      <c r="BE519" s="165">
        <f t="shared" si="4"/>
        <v>0</v>
      </c>
      <c r="BF519" s="165">
        <f t="shared" si="5"/>
        <v>0</v>
      </c>
      <c r="BG519" s="165">
        <f t="shared" si="6"/>
        <v>0</v>
      </c>
      <c r="BH519" s="165">
        <f t="shared" si="7"/>
        <v>0</v>
      </c>
      <c r="BI519" s="165">
        <f t="shared" si="8"/>
        <v>0</v>
      </c>
      <c r="BJ519" s="18" t="s">
        <v>139</v>
      </c>
      <c r="BK519" s="165">
        <f t="shared" si="9"/>
        <v>0</v>
      </c>
      <c r="BL519" s="18" t="s">
        <v>222</v>
      </c>
      <c r="BM519" s="164" t="s">
        <v>893</v>
      </c>
    </row>
    <row r="520" spans="1:65" s="2" customFormat="1" ht="33" customHeight="1" x14ac:dyDescent="0.2">
      <c r="A520" s="33"/>
      <c r="B520" s="151"/>
      <c r="C520" s="152" t="s">
        <v>894</v>
      </c>
      <c r="D520" s="152" t="s">
        <v>134</v>
      </c>
      <c r="E520" s="153" t="s">
        <v>895</v>
      </c>
      <c r="F520" s="154" t="s">
        <v>896</v>
      </c>
      <c r="G520" s="155" t="s">
        <v>188</v>
      </c>
      <c r="H520" s="156">
        <v>2</v>
      </c>
      <c r="I520" s="157"/>
      <c r="J520" s="158">
        <f t="shared" si="0"/>
        <v>0</v>
      </c>
      <c r="K520" s="159"/>
      <c r="L520" s="34"/>
      <c r="M520" s="160" t="s">
        <v>1</v>
      </c>
      <c r="N520" s="161" t="s">
        <v>43</v>
      </c>
      <c r="O520" s="62"/>
      <c r="P520" s="162">
        <f t="shared" si="1"/>
        <v>0</v>
      </c>
      <c r="Q520" s="162">
        <v>0</v>
      </c>
      <c r="R520" s="162">
        <f t="shared" si="2"/>
        <v>0</v>
      </c>
      <c r="S520" s="162">
        <v>0</v>
      </c>
      <c r="T520" s="163">
        <f t="shared" si="3"/>
        <v>0</v>
      </c>
      <c r="U520" s="33"/>
      <c r="V520" s="33"/>
      <c r="W520" s="33"/>
      <c r="X520" s="33"/>
      <c r="Y520" s="33"/>
      <c r="Z520" s="33"/>
      <c r="AA520" s="33"/>
      <c r="AB520" s="33"/>
      <c r="AC520" s="33"/>
      <c r="AD520" s="33"/>
      <c r="AE520" s="33"/>
      <c r="AR520" s="164" t="s">
        <v>222</v>
      </c>
      <c r="AT520" s="164" t="s">
        <v>134</v>
      </c>
      <c r="AU520" s="164" t="s">
        <v>139</v>
      </c>
      <c r="AY520" s="18" t="s">
        <v>132</v>
      </c>
      <c r="BE520" s="165">
        <f t="shared" si="4"/>
        <v>0</v>
      </c>
      <c r="BF520" s="165">
        <f t="shared" si="5"/>
        <v>0</v>
      </c>
      <c r="BG520" s="165">
        <f t="shared" si="6"/>
        <v>0</v>
      </c>
      <c r="BH520" s="165">
        <f t="shared" si="7"/>
        <v>0</v>
      </c>
      <c r="BI520" s="165">
        <f t="shared" si="8"/>
        <v>0</v>
      </c>
      <c r="BJ520" s="18" t="s">
        <v>139</v>
      </c>
      <c r="BK520" s="165">
        <f t="shared" si="9"/>
        <v>0</v>
      </c>
      <c r="BL520" s="18" t="s">
        <v>222</v>
      </c>
      <c r="BM520" s="164" t="s">
        <v>897</v>
      </c>
    </row>
    <row r="521" spans="1:65" s="2" customFormat="1" ht="24.2" customHeight="1" x14ac:dyDescent="0.2">
      <c r="A521" s="33"/>
      <c r="B521" s="151"/>
      <c r="C521" s="201" t="s">
        <v>898</v>
      </c>
      <c r="D521" s="201" t="s">
        <v>383</v>
      </c>
      <c r="E521" s="202" t="s">
        <v>899</v>
      </c>
      <c r="F521" s="203" t="s">
        <v>900</v>
      </c>
      <c r="G521" s="204" t="s">
        <v>188</v>
      </c>
      <c r="H521" s="205">
        <v>2</v>
      </c>
      <c r="I521" s="206"/>
      <c r="J521" s="207">
        <f t="shared" si="0"/>
        <v>0</v>
      </c>
      <c r="K521" s="208"/>
      <c r="L521" s="209"/>
      <c r="M521" s="210" t="s">
        <v>1</v>
      </c>
      <c r="N521" s="211" t="s">
        <v>43</v>
      </c>
      <c r="O521" s="62"/>
      <c r="P521" s="162">
        <f t="shared" si="1"/>
        <v>0</v>
      </c>
      <c r="Q521" s="162">
        <v>1E-3</v>
      </c>
      <c r="R521" s="162">
        <f t="shared" si="2"/>
        <v>2E-3</v>
      </c>
      <c r="S521" s="162">
        <v>0</v>
      </c>
      <c r="T521" s="163">
        <f t="shared" si="3"/>
        <v>0</v>
      </c>
      <c r="U521" s="33"/>
      <c r="V521" s="33"/>
      <c r="W521" s="33"/>
      <c r="X521" s="33"/>
      <c r="Y521" s="33"/>
      <c r="Z521" s="33"/>
      <c r="AA521" s="33"/>
      <c r="AB521" s="33"/>
      <c r="AC521" s="33"/>
      <c r="AD521" s="33"/>
      <c r="AE521" s="33"/>
      <c r="AR521" s="164" t="s">
        <v>455</v>
      </c>
      <c r="AT521" s="164" t="s">
        <v>383</v>
      </c>
      <c r="AU521" s="164" t="s">
        <v>139</v>
      </c>
      <c r="AY521" s="18" t="s">
        <v>132</v>
      </c>
      <c r="BE521" s="165">
        <f t="shared" si="4"/>
        <v>0</v>
      </c>
      <c r="BF521" s="165">
        <f t="shared" si="5"/>
        <v>0</v>
      </c>
      <c r="BG521" s="165">
        <f t="shared" si="6"/>
        <v>0</v>
      </c>
      <c r="BH521" s="165">
        <f t="shared" si="7"/>
        <v>0</v>
      </c>
      <c r="BI521" s="165">
        <f t="shared" si="8"/>
        <v>0</v>
      </c>
      <c r="BJ521" s="18" t="s">
        <v>139</v>
      </c>
      <c r="BK521" s="165">
        <f t="shared" si="9"/>
        <v>0</v>
      </c>
      <c r="BL521" s="18" t="s">
        <v>222</v>
      </c>
      <c r="BM521" s="164" t="s">
        <v>901</v>
      </c>
    </row>
    <row r="522" spans="1:65" s="2" customFormat="1" ht="24.2" customHeight="1" x14ac:dyDescent="0.2">
      <c r="A522" s="33"/>
      <c r="B522" s="151"/>
      <c r="C522" s="201" t="s">
        <v>902</v>
      </c>
      <c r="D522" s="201" t="s">
        <v>383</v>
      </c>
      <c r="E522" s="202" t="s">
        <v>903</v>
      </c>
      <c r="F522" s="203" t="s">
        <v>904</v>
      </c>
      <c r="G522" s="204" t="s">
        <v>188</v>
      </c>
      <c r="H522" s="205">
        <v>2</v>
      </c>
      <c r="I522" s="206"/>
      <c r="J522" s="207">
        <f t="shared" si="0"/>
        <v>0</v>
      </c>
      <c r="K522" s="208"/>
      <c r="L522" s="209"/>
      <c r="M522" s="210" t="s">
        <v>1</v>
      </c>
      <c r="N522" s="211" t="s">
        <v>43</v>
      </c>
      <c r="O522" s="62"/>
      <c r="P522" s="162">
        <f t="shared" si="1"/>
        <v>0</v>
      </c>
      <c r="Q522" s="162">
        <v>2.5000000000000001E-2</v>
      </c>
      <c r="R522" s="162">
        <f t="shared" si="2"/>
        <v>0.05</v>
      </c>
      <c r="S522" s="162">
        <v>0</v>
      </c>
      <c r="T522" s="163">
        <f t="shared" si="3"/>
        <v>0</v>
      </c>
      <c r="U522" s="33"/>
      <c r="V522" s="33"/>
      <c r="W522" s="33"/>
      <c r="X522" s="33"/>
      <c r="Y522" s="33"/>
      <c r="Z522" s="33"/>
      <c r="AA522" s="33"/>
      <c r="AB522" s="33"/>
      <c r="AC522" s="33"/>
      <c r="AD522" s="33"/>
      <c r="AE522" s="33"/>
      <c r="AR522" s="164" t="s">
        <v>455</v>
      </c>
      <c r="AT522" s="164" t="s">
        <v>383</v>
      </c>
      <c r="AU522" s="164" t="s">
        <v>139</v>
      </c>
      <c r="AY522" s="18" t="s">
        <v>132</v>
      </c>
      <c r="BE522" s="165">
        <f t="shared" si="4"/>
        <v>0</v>
      </c>
      <c r="BF522" s="165">
        <f t="shared" si="5"/>
        <v>0</v>
      </c>
      <c r="BG522" s="165">
        <f t="shared" si="6"/>
        <v>0</v>
      </c>
      <c r="BH522" s="165">
        <f t="shared" si="7"/>
        <v>0</v>
      </c>
      <c r="BI522" s="165">
        <f t="shared" si="8"/>
        <v>0</v>
      </c>
      <c r="BJ522" s="18" t="s">
        <v>139</v>
      </c>
      <c r="BK522" s="165">
        <f t="shared" si="9"/>
        <v>0</v>
      </c>
      <c r="BL522" s="18" t="s">
        <v>222</v>
      </c>
      <c r="BM522" s="164" t="s">
        <v>905</v>
      </c>
    </row>
    <row r="523" spans="1:65" s="2" customFormat="1" ht="24.2" customHeight="1" x14ac:dyDescent="0.2">
      <c r="A523" s="33"/>
      <c r="B523" s="151"/>
      <c r="C523" s="152" t="s">
        <v>906</v>
      </c>
      <c r="D523" s="152" t="s">
        <v>134</v>
      </c>
      <c r="E523" s="153" t="s">
        <v>907</v>
      </c>
      <c r="F523" s="154" t="s">
        <v>908</v>
      </c>
      <c r="G523" s="155" t="s">
        <v>188</v>
      </c>
      <c r="H523" s="156">
        <v>1</v>
      </c>
      <c r="I523" s="157"/>
      <c r="J523" s="158">
        <f t="shared" si="0"/>
        <v>0</v>
      </c>
      <c r="K523" s="159"/>
      <c r="L523" s="34"/>
      <c r="M523" s="160" t="s">
        <v>1</v>
      </c>
      <c r="N523" s="161" t="s">
        <v>43</v>
      </c>
      <c r="O523" s="62"/>
      <c r="P523" s="162">
        <f t="shared" si="1"/>
        <v>0</v>
      </c>
      <c r="Q523" s="162">
        <v>0</v>
      </c>
      <c r="R523" s="162">
        <f t="shared" si="2"/>
        <v>0</v>
      </c>
      <c r="S523" s="162">
        <v>0</v>
      </c>
      <c r="T523" s="163">
        <f t="shared" si="3"/>
        <v>0</v>
      </c>
      <c r="U523" s="33"/>
      <c r="V523" s="33"/>
      <c r="W523" s="33"/>
      <c r="X523" s="33"/>
      <c r="Y523" s="33"/>
      <c r="Z523" s="33"/>
      <c r="AA523" s="33"/>
      <c r="AB523" s="33"/>
      <c r="AC523" s="33"/>
      <c r="AD523" s="33"/>
      <c r="AE523" s="33"/>
      <c r="AR523" s="164" t="s">
        <v>222</v>
      </c>
      <c r="AT523" s="164" t="s">
        <v>134</v>
      </c>
      <c r="AU523" s="164" t="s">
        <v>139</v>
      </c>
      <c r="AY523" s="18" t="s">
        <v>132</v>
      </c>
      <c r="BE523" s="165">
        <f t="shared" si="4"/>
        <v>0</v>
      </c>
      <c r="BF523" s="165">
        <f t="shared" si="5"/>
        <v>0</v>
      </c>
      <c r="BG523" s="165">
        <f t="shared" si="6"/>
        <v>0</v>
      </c>
      <c r="BH523" s="165">
        <f t="shared" si="7"/>
        <v>0</v>
      </c>
      <c r="BI523" s="165">
        <f t="shared" si="8"/>
        <v>0</v>
      </c>
      <c r="BJ523" s="18" t="s">
        <v>139</v>
      </c>
      <c r="BK523" s="165">
        <f t="shared" si="9"/>
        <v>0</v>
      </c>
      <c r="BL523" s="18" t="s">
        <v>222</v>
      </c>
      <c r="BM523" s="164" t="s">
        <v>909</v>
      </c>
    </row>
    <row r="524" spans="1:65" s="2" customFormat="1" ht="24.2" customHeight="1" x14ac:dyDescent="0.2">
      <c r="A524" s="33"/>
      <c r="B524" s="151"/>
      <c r="C524" s="201" t="s">
        <v>910</v>
      </c>
      <c r="D524" s="201" t="s">
        <v>383</v>
      </c>
      <c r="E524" s="202" t="s">
        <v>899</v>
      </c>
      <c r="F524" s="203" t="s">
        <v>900</v>
      </c>
      <c r="G524" s="204" t="s">
        <v>188</v>
      </c>
      <c r="H524" s="205">
        <v>1</v>
      </c>
      <c r="I524" s="206"/>
      <c r="J524" s="207">
        <f t="shared" si="0"/>
        <v>0</v>
      </c>
      <c r="K524" s="208"/>
      <c r="L524" s="209"/>
      <c r="M524" s="210" t="s">
        <v>1</v>
      </c>
      <c r="N524" s="211" t="s">
        <v>43</v>
      </c>
      <c r="O524" s="62"/>
      <c r="P524" s="162">
        <f t="shared" si="1"/>
        <v>0</v>
      </c>
      <c r="Q524" s="162">
        <v>1E-3</v>
      </c>
      <c r="R524" s="162">
        <f t="shared" si="2"/>
        <v>1E-3</v>
      </c>
      <c r="S524" s="162">
        <v>0</v>
      </c>
      <c r="T524" s="163">
        <f t="shared" si="3"/>
        <v>0</v>
      </c>
      <c r="U524" s="33"/>
      <c r="V524" s="33"/>
      <c r="W524" s="33"/>
      <c r="X524" s="33"/>
      <c r="Y524" s="33"/>
      <c r="Z524" s="33"/>
      <c r="AA524" s="33"/>
      <c r="AB524" s="33"/>
      <c r="AC524" s="33"/>
      <c r="AD524" s="33"/>
      <c r="AE524" s="33"/>
      <c r="AR524" s="164" t="s">
        <v>455</v>
      </c>
      <c r="AT524" s="164" t="s">
        <v>383</v>
      </c>
      <c r="AU524" s="164" t="s">
        <v>139</v>
      </c>
      <c r="AY524" s="18" t="s">
        <v>132</v>
      </c>
      <c r="BE524" s="165">
        <f t="shared" si="4"/>
        <v>0</v>
      </c>
      <c r="BF524" s="165">
        <f t="shared" si="5"/>
        <v>0</v>
      </c>
      <c r="BG524" s="165">
        <f t="shared" si="6"/>
        <v>0</v>
      </c>
      <c r="BH524" s="165">
        <f t="shared" si="7"/>
        <v>0</v>
      </c>
      <c r="BI524" s="165">
        <f t="shared" si="8"/>
        <v>0</v>
      </c>
      <c r="BJ524" s="18" t="s">
        <v>139</v>
      </c>
      <c r="BK524" s="165">
        <f t="shared" si="9"/>
        <v>0</v>
      </c>
      <c r="BL524" s="18" t="s">
        <v>222</v>
      </c>
      <c r="BM524" s="164" t="s">
        <v>911</v>
      </c>
    </row>
    <row r="525" spans="1:65" s="2" customFormat="1" ht="37.9" customHeight="1" x14ac:dyDescent="0.2">
      <c r="A525" s="33"/>
      <c r="B525" s="151"/>
      <c r="C525" s="201" t="s">
        <v>912</v>
      </c>
      <c r="D525" s="201" t="s">
        <v>383</v>
      </c>
      <c r="E525" s="202" t="s">
        <v>913</v>
      </c>
      <c r="F525" s="203" t="s">
        <v>914</v>
      </c>
      <c r="G525" s="204" t="s">
        <v>188</v>
      </c>
      <c r="H525" s="205">
        <v>2</v>
      </c>
      <c r="I525" s="206"/>
      <c r="J525" s="207">
        <f t="shared" si="0"/>
        <v>0</v>
      </c>
      <c r="K525" s="208"/>
      <c r="L525" s="209"/>
      <c r="M525" s="210" t="s">
        <v>1</v>
      </c>
      <c r="N525" s="211" t="s">
        <v>43</v>
      </c>
      <c r="O525" s="62"/>
      <c r="P525" s="162">
        <f t="shared" si="1"/>
        <v>0</v>
      </c>
      <c r="Q525" s="162">
        <v>2.5000000000000001E-2</v>
      </c>
      <c r="R525" s="162">
        <f t="shared" si="2"/>
        <v>0.05</v>
      </c>
      <c r="S525" s="162">
        <v>0</v>
      </c>
      <c r="T525" s="163">
        <f t="shared" si="3"/>
        <v>0</v>
      </c>
      <c r="U525" s="33"/>
      <c r="V525" s="33"/>
      <c r="W525" s="33"/>
      <c r="X525" s="33"/>
      <c r="Y525" s="33"/>
      <c r="Z525" s="33"/>
      <c r="AA525" s="33"/>
      <c r="AB525" s="33"/>
      <c r="AC525" s="33"/>
      <c r="AD525" s="33"/>
      <c r="AE525" s="33"/>
      <c r="AR525" s="164" t="s">
        <v>455</v>
      </c>
      <c r="AT525" s="164" t="s">
        <v>383</v>
      </c>
      <c r="AU525" s="164" t="s">
        <v>139</v>
      </c>
      <c r="AY525" s="18" t="s">
        <v>132</v>
      </c>
      <c r="BE525" s="165">
        <f t="shared" si="4"/>
        <v>0</v>
      </c>
      <c r="BF525" s="165">
        <f t="shared" si="5"/>
        <v>0</v>
      </c>
      <c r="BG525" s="165">
        <f t="shared" si="6"/>
        <v>0</v>
      </c>
      <c r="BH525" s="165">
        <f t="shared" si="7"/>
        <v>0</v>
      </c>
      <c r="BI525" s="165">
        <f t="shared" si="8"/>
        <v>0</v>
      </c>
      <c r="BJ525" s="18" t="s">
        <v>139</v>
      </c>
      <c r="BK525" s="165">
        <f t="shared" si="9"/>
        <v>0</v>
      </c>
      <c r="BL525" s="18" t="s">
        <v>222</v>
      </c>
      <c r="BM525" s="164" t="s">
        <v>915</v>
      </c>
    </row>
    <row r="526" spans="1:65" s="2" customFormat="1" ht="21.75" customHeight="1" x14ac:dyDescent="0.2">
      <c r="A526" s="33"/>
      <c r="B526" s="151"/>
      <c r="C526" s="152" t="s">
        <v>916</v>
      </c>
      <c r="D526" s="152" t="s">
        <v>134</v>
      </c>
      <c r="E526" s="153" t="s">
        <v>917</v>
      </c>
      <c r="F526" s="154" t="s">
        <v>918</v>
      </c>
      <c r="G526" s="155" t="s">
        <v>188</v>
      </c>
      <c r="H526" s="156">
        <v>2</v>
      </c>
      <c r="I526" s="157"/>
      <c r="J526" s="158">
        <f t="shared" si="0"/>
        <v>0</v>
      </c>
      <c r="K526" s="159"/>
      <c r="L526" s="34"/>
      <c r="M526" s="160" t="s">
        <v>1</v>
      </c>
      <c r="N526" s="161" t="s">
        <v>43</v>
      </c>
      <c r="O526" s="62"/>
      <c r="P526" s="162">
        <f t="shared" si="1"/>
        <v>0</v>
      </c>
      <c r="Q526" s="162">
        <v>4.4999999999999999E-4</v>
      </c>
      <c r="R526" s="162">
        <f t="shared" si="2"/>
        <v>8.9999999999999998E-4</v>
      </c>
      <c r="S526" s="162">
        <v>0</v>
      </c>
      <c r="T526" s="163">
        <f t="shared" si="3"/>
        <v>0</v>
      </c>
      <c r="U526" s="33"/>
      <c r="V526" s="33"/>
      <c r="W526" s="33"/>
      <c r="X526" s="33"/>
      <c r="Y526" s="33"/>
      <c r="Z526" s="33"/>
      <c r="AA526" s="33"/>
      <c r="AB526" s="33"/>
      <c r="AC526" s="33"/>
      <c r="AD526" s="33"/>
      <c r="AE526" s="33"/>
      <c r="AR526" s="164" t="s">
        <v>222</v>
      </c>
      <c r="AT526" s="164" t="s">
        <v>134</v>
      </c>
      <c r="AU526" s="164" t="s">
        <v>139</v>
      </c>
      <c r="AY526" s="18" t="s">
        <v>132</v>
      </c>
      <c r="BE526" s="165">
        <f t="shared" si="4"/>
        <v>0</v>
      </c>
      <c r="BF526" s="165">
        <f t="shared" si="5"/>
        <v>0</v>
      </c>
      <c r="BG526" s="165">
        <f t="shared" si="6"/>
        <v>0</v>
      </c>
      <c r="BH526" s="165">
        <f t="shared" si="7"/>
        <v>0</v>
      </c>
      <c r="BI526" s="165">
        <f t="shared" si="8"/>
        <v>0</v>
      </c>
      <c r="BJ526" s="18" t="s">
        <v>139</v>
      </c>
      <c r="BK526" s="165">
        <f t="shared" si="9"/>
        <v>0</v>
      </c>
      <c r="BL526" s="18" t="s">
        <v>222</v>
      </c>
      <c r="BM526" s="164" t="s">
        <v>919</v>
      </c>
    </row>
    <row r="527" spans="1:65" s="2" customFormat="1" ht="44.25" customHeight="1" x14ac:dyDescent="0.2">
      <c r="A527" s="33"/>
      <c r="B527" s="151"/>
      <c r="C527" s="201" t="s">
        <v>920</v>
      </c>
      <c r="D527" s="201" t="s">
        <v>383</v>
      </c>
      <c r="E527" s="202" t="s">
        <v>921</v>
      </c>
      <c r="F527" s="203" t="s">
        <v>922</v>
      </c>
      <c r="G527" s="204" t="s">
        <v>188</v>
      </c>
      <c r="H527" s="205">
        <v>2</v>
      </c>
      <c r="I527" s="206"/>
      <c r="J527" s="207">
        <f t="shared" si="0"/>
        <v>0</v>
      </c>
      <c r="K527" s="208"/>
      <c r="L527" s="209"/>
      <c r="M527" s="210" t="s">
        <v>1</v>
      </c>
      <c r="N527" s="211" t="s">
        <v>43</v>
      </c>
      <c r="O527" s="62"/>
      <c r="P527" s="162">
        <f t="shared" si="1"/>
        <v>0</v>
      </c>
      <c r="Q527" s="162">
        <v>1.4999999999999999E-2</v>
      </c>
      <c r="R527" s="162">
        <f t="shared" si="2"/>
        <v>0.03</v>
      </c>
      <c r="S527" s="162">
        <v>0</v>
      </c>
      <c r="T527" s="163">
        <f t="shared" si="3"/>
        <v>0</v>
      </c>
      <c r="U527" s="33"/>
      <c r="V527" s="33"/>
      <c r="W527" s="33"/>
      <c r="X527" s="33"/>
      <c r="Y527" s="33"/>
      <c r="Z527" s="33"/>
      <c r="AA527" s="33"/>
      <c r="AB527" s="33"/>
      <c r="AC527" s="33"/>
      <c r="AD527" s="33"/>
      <c r="AE527" s="33"/>
      <c r="AR527" s="164" t="s">
        <v>455</v>
      </c>
      <c r="AT527" s="164" t="s">
        <v>383</v>
      </c>
      <c r="AU527" s="164" t="s">
        <v>139</v>
      </c>
      <c r="AY527" s="18" t="s">
        <v>132</v>
      </c>
      <c r="BE527" s="165">
        <f t="shared" si="4"/>
        <v>0</v>
      </c>
      <c r="BF527" s="165">
        <f t="shared" si="5"/>
        <v>0</v>
      </c>
      <c r="BG527" s="165">
        <f t="shared" si="6"/>
        <v>0</v>
      </c>
      <c r="BH527" s="165">
        <f t="shared" si="7"/>
        <v>0</v>
      </c>
      <c r="BI527" s="165">
        <f t="shared" si="8"/>
        <v>0</v>
      </c>
      <c r="BJ527" s="18" t="s">
        <v>139</v>
      </c>
      <c r="BK527" s="165">
        <f t="shared" si="9"/>
        <v>0</v>
      </c>
      <c r="BL527" s="18" t="s">
        <v>222</v>
      </c>
      <c r="BM527" s="164" t="s">
        <v>923</v>
      </c>
    </row>
    <row r="528" spans="1:65" s="2" customFormat="1" ht="21.75" customHeight="1" x14ac:dyDescent="0.2">
      <c r="A528" s="33"/>
      <c r="B528" s="151"/>
      <c r="C528" s="152" t="s">
        <v>924</v>
      </c>
      <c r="D528" s="152" t="s">
        <v>134</v>
      </c>
      <c r="E528" s="153" t="s">
        <v>925</v>
      </c>
      <c r="F528" s="154" t="s">
        <v>926</v>
      </c>
      <c r="G528" s="155" t="s">
        <v>188</v>
      </c>
      <c r="H528" s="156">
        <v>1</v>
      </c>
      <c r="I528" s="157"/>
      <c r="J528" s="158">
        <f t="shared" si="0"/>
        <v>0</v>
      </c>
      <c r="K528" s="159"/>
      <c r="L528" s="34"/>
      <c r="M528" s="160" t="s">
        <v>1</v>
      </c>
      <c r="N528" s="161" t="s">
        <v>43</v>
      </c>
      <c r="O528" s="62"/>
      <c r="P528" s="162">
        <f t="shared" si="1"/>
        <v>0</v>
      </c>
      <c r="Q528" s="162">
        <v>5.0000000000000001E-4</v>
      </c>
      <c r="R528" s="162">
        <f t="shared" si="2"/>
        <v>5.0000000000000001E-4</v>
      </c>
      <c r="S528" s="162">
        <v>0</v>
      </c>
      <c r="T528" s="163">
        <f t="shared" si="3"/>
        <v>0</v>
      </c>
      <c r="U528" s="33"/>
      <c r="V528" s="33"/>
      <c r="W528" s="33"/>
      <c r="X528" s="33"/>
      <c r="Y528" s="33"/>
      <c r="Z528" s="33"/>
      <c r="AA528" s="33"/>
      <c r="AB528" s="33"/>
      <c r="AC528" s="33"/>
      <c r="AD528" s="33"/>
      <c r="AE528" s="33"/>
      <c r="AR528" s="164" t="s">
        <v>222</v>
      </c>
      <c r="AT528" s="164" t="s">
        <v>134</v>
      </c>
      <c r="AU528" s="164" t="s">
        <v>139</v>
      </c>
      <c r="AY528" s="18" t="s">
        <v>132</v>
      </c>
      <c r="BE528" s="165">
        <f t="shared" si="4"/>
        <v>0</v>
      </c>
      <c r="BF528" s="165">
        <f t="shared" si="5"/>
        <v>0</v>
      </c>
      <c r="BG528" s="165">
        <f t="shared" si="6"/>
        <v>0</v>
      </c>
      <c r="BH528" s="165">
        <f t="shared" si="7"/>
        <v>0</v>
      </c>
      <c r="BI528" s="165">
        <f t="shared" si="8"/>
        <v>0</v>
      </c>
      <c r="BJ528" s="18" t="s">
        <v>139</v>
      </c>
      <c r="BK528" s="165">
        <f t="shared" si="9"/>
        <v>0</v>
      </c>
      <c r="BL528" s="18" t="s">
        <v>222</v>
      </c>
      <c r="BM528" s="164" t="s">
        <v>927</v>
      </c>
    </row>
    <row r="529" spans="1:65" s="2" customFormat="1" ht="44.25" customHeight="1" x14ac:dyDescent="0.2">
      <c r="A529" s="33"/>
      <c r="B529" s="151"/>
      <c r="C529" s="201" t="s">
        <v>928</v>
      </c>
      <c r="D529" s="201" t="s">
        <v>383</v>
      </c>
      <c r="E529" s="202" t="s">
        <v>929</v>
      </c>
      <c r="F529" s="203" t="s">
        <v>930</v>
      </c>
      <c r="G529" s="204" t="s">
        <v>188</v>
      </c>
      <c r="H529" s="205">
        <v>1</v>
      </c>
      <c r="I529" s="206"/>
      <c r="J529" s="207">
        <f t="shared" si="0"/>
        <v>0</v>
      </c>
      <c r="K529" s="208"/>
      <c r="L529" s="209"/>
      <c r="M529" s="210" t="s">
        <v>1</v>
      </c>
      <c r="N529" s="211" t="s">
        <v>43</v>
      </c>
      <c r="O529" s="62"/>
      <c r="P529" s="162">
        <f t="shared" si="1"/>
        <v>0</v>
      </c>
      <c r="Q529" s="162">
        <v>3.2000000000000001E-2</v>
      </c>
      <c r="R529" s="162">
        <f t="shared" si="2"/>
        <v>3.2000000000000001E-2</v>
      </c>
      <c r="S529" s="162">
        <v>0</v>
      </c>
      <c r="T529" s="163">
        <f t="shared" si="3"/>
        <v>0</v>
      </c>
      <c r="U529" s="33"/>
      <c r="V529" s="33"/>
      <c r="W529" s="33"/>
      <c r="X529" s="33"/>
      <c r="Y529" s="33"/>
      <c r="Z529" s="33"/>
      <c r="AA529" s="33"/>
      <c r="AB529" s="33"/>
      <c r="AC529" s="33"/>
      <c r="AD529" s="33"/>
      <c r="AE529" s="33"/>
      <c r="AR529" s="164" t="s">
        <v>455</v>
      </c>
      <c r="AT529" s="164" t="s">
        <v>383</v>
      </c>
      <c r="AU529" s="164" t="s">
        <v>139</v>
      </c>
      <c r="AY529" s="18" t="s">
        <v>132</v>
      </c>
      <c r="BE529" s="165">
        <f t="shared" si="4"/>
        <v>0</v>
      </c>
      <c r="BF529" s="165">
        <f t="shared" si="5"/>
        <v>0</v>
      </c>
      <c r="BG529" s="165">
        <f t="shared" si="6"/>
        <v>0</v>
      </c>
      <c r="BH529" s="165">
        <f t="shared" si="7"/>
        <v>0</v>
      </c>
      <c r="BI529" s="165">
        <f t="shared" si="8"/>
        <v>0</v>
      </c>
      <c r="BJ529" s="18" t="s">
        <v>139</v>
      </c>
      <c r="BK529" s="165">
        <f t="shared" si="9"/>
        <v>0</v>
      </c>
      <c r="BL529" s="18" t="s">
        <v>222</v>
      </c>
      <c r="BM529" s="164" t="s">
        <v>931</v>
      </c>
    </row>
    <row r="530" spans="1:65" s="2" customFormat="1" ht="24.2" customHeight="1" x14ac:dyDescent="0.2">
      <c r="A530" s="33"/>
      <c r="B530" s="151"/>
      <c r="C530" s="152" t="s">
        <v>932</v>
      </c>
      <c r="D530" s="152" t="s">
        <v>134</v>
      </c>
      <c r="E530" s="153" t="s">
        <v>933</v>
      </c>
      <c r="F530" s="154" t="s">
        <v>934</v>
      </c>
      <c r="G530" s="155" t="s">
        <v>660</v>
      </c>
      <c r="H530" s="212"/>
      <c r="I530" s="157"/>
      <c r="J530" s="158">
        <f t="shared" si="0"/>
        <v>0</v>
      </c>
      <c r="K530" s="159"/>
      <c r="L530" s="34"/>
      <c r="M530" s="160" t="s">
        <v>1</v>
      </c>
      <c r="N530" s="161" t="s">
        <v>43</v>
      </c>
      <c r="O530" s="62"/>
      <c r="P530" s="162">
        <f t="shared" si="1"/>
        <v>0</v>
      </c>
      <c r="Q530" s="162">
        <v>0</v>
      </c>
      <c r="R530" s="162">
        <f t="shared" si="2"/>
        <v>0</v>
      </c>
      <c r="S530" s="162">
        <v>0</v>
      </c>
      <c r="T530" s="163">
        <f t="shared" si="3"/>
        <v>0</v>
      </c>
      <c r="U530" s="33"/>
      <c r="V530" s="33"/>
      <c r="W530" s="33"/>
      <c r="X530" s="33"/>
      <c r="Y530" s="33"/>
      <c r="Z530" s="33"/>
      <c r="AA530" s="33"/>
      <c r="AB530" s="33"/>
      <c r="AC530" s="33"/>
      <c r="AD530" s="33"/>
      <c r="AE530" s="33"/>
      <c r="AR530" s="164" t="s">
        <v>222</v>
      </c>
      <c r="AT530" s="164" t="s">
        <v>134</v>
      </c>
      <c r="AU530" s="164" t="s">
        <v>139</v>
      </c>
      <c r="AY530" s="18" t="s">
        <v>132</v>
      </c>
      <c r="BE530" s="165">
        <f t="shared" si="4"/>
        <v>0</v>
      </c>
      <c r="BF530" s="165">
        <f t="shared" si="5"/>
        <v>0</v>
      </c>
      <c r="BG530" s="165">
        <f t="shared" si="6"/>
        <v>0</v>
      </c>
      <c r="BH530" s="165">
        <f t="shared" si="7"/>
        <v>0</v>
      </c>
      <c r="BI530" s="165">
        <f t="shared" si="8"/>
        <v>0</v>
      </c>
      <c r="BJ530" s="18" t="s">
        <v>139</v>
      </c>
      <c r="BK530" s="165">
        <f t="shared" si="9"/>
        <v>0</v>
      </c>
      <c r="BL530" s="18" t="s">
        <v>222</v>
      </c>
      <c r="BM530" s="164" t="s">
        <v>935</v>
      </c>
    </row>
    <row r="531" spans="1:65" s="12" customFormat="1" ht="22.9" customHeight="1" x14ac:dyDescent="0.2">
      <c r="B531" s="138"/>
      <c r="D531" s="139" t="s">
        <v>76</v>
      </c>
      <c r="E531" s="149" t="s">
        <v>936</v>
      </c>
      <c r="F531" s="149" t="s">
        <v>937</v>
      </c>
      <c r="I531" s="141"/>
      <c r="J531" s="150">
        <f>BK531</f>
        <v>0</v>
      </c>
      <c r="L531" s="138"/>
      <c r="M531" s="143"/>
      <c r="N531" s="144"/>
      <c r="O531" s="144"/>
      <c r="P531" s="145">
        <f>SUM(P532:P548)</f>
        <v>0</v>
      </c>
      <c r="Q531" s="144"/>
      <c r="R531" s="145">
        <f>SUM(R532:R548)</f>
        <v>2.3696874999999999</v>
      </c>
      <c r="S531" s="144"/>
      <c r="T531" s="146">
        <f>SUM(T532:T548)</f>
        <v>0</v>
      </c>
      <c r="AR531" s="139" t="s">
        <v>139</v>
      </c>
      <c r="AT531" s="147" t="s">
        <v>76</v>
      </c>
      <c r="AU531" s="147" t="s">
        <v>85</v>
      </c>
      <c r="AY531" s="139" t="s">
        <v>132</v>
      </c>
      <c r="BK531" s="148">
        <f>SUM(BK532:BK548)</f>
        <v>0</v>
      </c>
    </row>
    <row r="532" spans="1:65" s="2" customFormat="1" ht="16.5" customHeight="1" x14ac:dyDescent="0.2">
      <c r="A532" s="33"/>
      <c r="B532" s="151"/>
      <c r="C532" s="152" t="s">
        <v>938</v>
      </c>
      <c r="D532" s="152" t="s">
        <v>134</v>
      </c>
      <c r="E532" s="153" t="s">
        <v>939</v>
      </c>
      <c r="F532" s="154" t="s">
        <v>940</v>
      </c>
      <c r="G532" s="155" t="s">
        <v>176</v>
      </c>
      <c r="H532" s="156">
        <v>28.4</v>
      </c>
      <c r="I532" s="157"/>
      <c r="J532" s="158">
        <f>ROUND(I532*H532,2)</f>
        <v>0</v>
      </c>
      <c r="K532" s="159"/>
      <c r="L532" s="34"/>
      <c r="M532" s="160" t="s">
        <v>1</v>
      </c>
      <c r="N532" s="161" t="s">
        <v>43</v>
      </c>
      <c r="O532" s="62"/>
      <c r="P532" s="162">
        <f>O532*H532</f>
        <v>0</v>
      </c>
      <c r="Q532" s="162">
        <v>3.7799999999999999E-3</v>
      </c>
      <c r="R532" s="162">
        <f>Q532*H532</f>
        <v>0.10735199999999999</v>
      </c>
      <c r="S532" s="162">
        <v>0</v>
      </c>
      <c r="T532" s="163">
        <f>S532*H532</f>
        <v>0</v>
      </c>
      <c r="U532" s="33"/>
      <c r="V532" s="33"/>
      <c r="W532" s="33"/>
      <c r="X532" s="33"/>
      <c r="Y532" s="33"/>
      <c r="Z532" s="33"/>
      <c r="AA532" s="33"/>
      <c r="AB532" s="33"/>
      <c r="AC532" s="33"/>
      <c r="AD532" s="33"/>
      <c r="AE532" s="33"/>
      <c r="AR532" s="164" t="s">
        <v>222</v>
      </c>
      <c r="AT532" s="164" t="s">
        <v>134</v>
      </c>
      <c r="AU532" s="164" t="s">
        <v>139</v>
      </c>
      <c r="AY532" s="18" t="s">
        <v>132</v>
      </c>
      <c r="BE532" s="165">
        <f>IF(N532="základná",J532,0)</f>
        <v>0</v>
      </c>
      <c r="BF532" s="165">
        <f>IF(N532="znížená",J532,0)</f>
        <v>0</v>
      </c>
      <c r="BG532" s="165">
        <f>IF(N532="zákl. prenesená",J532,0)</f>
        <v>0</v>
      </c>
      <c r="BH532" s="165">
        <f>IF(N532="zníž. prenesená",J532,0)</f>
        <v>0</v>
      </c>
      <c r="BI532" s="165">
        <f>IF(N532="nulová",J532,0)</f>
        <v>0</v>
      </c>
      <c r="BJ532" s="18" t="s">
        <v>139</v>
      </c>
      <c r="BK532" s="165">
        <f>ROUND(I532*H532,2)</f>
        <v>0</v>
      </c>
      <c r="BL532" s="18" t="s">
        <v>222</v>
      </c>
      <c r="BM532" s="164" t="s">
        <v>941</v>
      </c>
    </row>
    <row r="533" spans="1:65" s="13" customFormat="1" x14ac:dyDescent="0.2">
      <c r="B533" s="166"/>
      <c r="D533" s="167" t="s">
        <v>141</v>
      </c>
      <c r="E533" s="168" t="s">
        <v>1</v>
      </c>
      <c r="F533" s="169" t="s">
        <v>558</v>
      </c>
      <c r="H533" s="168" t="s">
        <v>1</v>
      </c>
      <c r="I533" s="170"/>
      <c r="L533" s="166"/>
      <c r="M533" s="171"/>
      <c r="N533" s="172"/>
      <c r="O533" s="172"/>
      <c r="P533" s="172"/>
      <c r="Q533" s="172"/>
      <c r="R533" s="172"/>
      <c r="S533" s="172"/>
      <c r="T533" s="173"/>
      <c r="AT533" s="168" t="s">
        <v>141</v>
      </c>
      <c r="AU533" s="168" t="s">
        <v>139</v>
      </c>
      <c r="AV533" s="13" t="s">
        <v>85</v>
      </c>
      <c r="AW533" s="13" t="s">
        <v>32</v>
      </c>
      <c r="AX533" s="13" t="s">
        <v>77</v>
      </c>
      <c r="AY533" s="168" t="s">
        <v>132</v>
      </c>
    </row>
    <row r="534" spans="1:65" s="14" customFormat="1" x14ac:dyDescent="0.2">
      <c r="B534" s="174"/>
      <c r="D534" s="167" t="s">
        <v>141</v>
      </c>
      <c r="E534" s="175" t="s">
        <v>1</v>
      </c>
      <c r="F534" s="176" t="s">
        <v>942</v>
      </c>
      <c r="H534" s="177">
        <v>18.399999999999999</v>
      </c>
      <c r="I534" s="178"/>
      <c r="L534" s="174"/>
      <c r="M534" s="179"/>
      <c r="N534" s="180"/>
      <c r="O534" s="180"/>
      <c r="P534" s="180"/>
      <c r="Q534" s="180"/>
      <c r="R534" s="180"/>
      <c r="S534" s="180"/>
      <c r="T534" s="181"/>
      <c r="AT534" s="175" t="s">
        <v>141</v>
      </c>
      <c r="AU534" s="175" t="s">
        <v>139</v>
      </c>
      <c r="AV534" s="14" t="s">
        <v>139</v>
      </c>
      <c r="AW534" s="14" t="s">
        <v>32</v>
      </c>
      <c r="AX534" s="14" t="s">
        <v>77</v>
      </c>
      <c r="AY534" s="175" t="s">
        <v>132</v>
      </c>
    </row>
    <row r="535" spans="1:65" s="14" customFormat="1" x14ac:dyDescent="0.2">
      <c r="B535" s="174"/>
      <c r="D535" s="167" t="s">
        <v>141</v>
      </c>
      <c r="E535" s="175" t="s">
        <v>1</v>
      </c>
      <c r="F535" s="176" t="s">
        <v>943</v>
      </c>
      <c r="H535" s="177">
        <v>9.9499999999999993</v>
      </c>
      <c r="I535" s="178"/>
      <c r="L535" s="174"/>
      <c r="M535" s="179"/>
      <c r="N535" s="180"/>
      <c r="O535" s="180"/>
      <c r="P535" s="180"/>
      <c r="Q535" s="180"/>
      <c r="R535" s="180"/>
      <c r="S535" s="180"/>
      <c r="T535" s="181"/>
      <c r="AT535" s="175" t="s">
        <v>141</v>
      </c>
      <c r="AU535" s="175" t="s">
        <v>139</v>
      </c>
      <c r="AV535" s="14" t="s">
        <v>139</v>
      </c>
      <c r="AW535" s="14" t="s">
        <v>32</v>
      </c>
      <c r="AX535" s="14" t="s">
        <v>77</v>
      </c>
      <c r="AY535" s="175" t="s">
        <v>132</v>
      </c>
    </row>
    <row r="536" spans="1:65" s="16" customFormat="1" x14ac:dyDescent="0.2">
      <c r="B536" s="193"/>
      <c r="D536" s="167" t="s">
        <v>141</v>
      </c>
      <c r="E536" s="194" t="s">
        <v>1</v>
      </c>
      <c r="F536" s="195" t="s">
        <v>307</v>
      </c>
      <c r="H536" s="196">
        <v>28.349999999999998</v>
      </c>
      <c r="I536" s="197"/>
      <c r="L536" s="193"/>
      <c r="M536" s="198"/>
      <c r="N536" s="199"/>
      <c r="O536" s="199"/>
      <c r="P536" s="199"/>
      <c r="Q536" s="199"/>
      <c r="R536" s="199"/>
      <c r="S536" s="199"/>
      <c r="T536" s="200"/>
      <c r="AT536" s="194" t="s">
        <v>141</v>
      </c>
      <c r="AU536" s="194" t="s">
        <v>139</v>
      </c>
      <c r="AV536" s="16" t="s">
        <v>147</v>
      </c>
      <c r="AW536" s="16" t="s">
        <v>32</v>
      </c>
      <c r="AX536" s="16" t="s">
        <v>77</v>
      </c>
      <c r="AY536" s="194" t="s">
        <v>132</v>
      </c>
    </row>
    <row r="537" spans="1:65" s="14" customFormat="1" x14ac:dyDescent="0.2">
      <c r="B537" s="174"/>
      <c r="D537" s="167" t="s">
        <v>141</v>
      </c>
      <c r="E537" s="175" t="s">
        <v>1</v>
      </c>
      <c r="F537" s="176" t="s">
        <v>944</v>
      </c>
      <c r="H537" s="177">
        <v>28.4</v>
      </c>
      <c r="I537" s="178"/>
      <c r="L537" s="174"/>
      <c r="M537" s="179"/>
      <c r="N537" s="180"/>
      <c r="O537" s="180"/>
      <c r="P537" s="180"/>
      <c r="Q537" s="180"/>
      <c r="R537" s="180"/>
      <c r="S537" s="180"/>
      <c r="T537" s="181"/>
      <c r="AT537" s="175" t="s">
        <v>141</v>
      </c>
      <c r="AU537" s="175" t="s">
        <v>139</v>
      </c>
      <c r="AV537" s="14" t="s">
        <v>139</v>
      </c>
      <c r="AW537" s="14" t="s">
        <v>32</v>
      </c>
      <c r="AX537" s="14" t="s">
        <v>85</v>
      </c>
      <c r="AY537" s="175" t="s">
        <v>132</v>
      </c>
    </row>
    <row r="538" spans="1:65" s="2" customFormat="1" ht="24.2" customHeight="1" x14ac:dyDescent="0.2">
      <c r="A538" s="33"/>
      <c r="B538" s="151"/>
      <c r="C538" s="201" t="s">
        <v>945</v>
      </c>
      <c r="D538" s="201" t="s">
        <v>383</v>
      </c>
      <c r="E538" s="202" t="s">
        <v>946</v>
      </c>
      <c r="F538" s="203" t="s">
        <v>947</v>
      </c>
      <c r="G538" s="204" t="s">
        <v>193</v>
      </c>
      <c r="H538" s="205">
        <v>2.9540000000000002</v>
      </c>
      <c r="I538" s="206"/>
      <c r="J538" s="207">
        <f>ROUND(I538*H538,2)</f>
        <v>0</v>
      </c>
      <c r="K538" s="208"/>
      <c r="L538" s="209"/>
      <c r="M538" s="210" t="s">
        <v>1</v>
      </c>
      <c r="N538" s="211" t="s">
        <v>43</v>
      </c>
      <c r="O538" s="62"/>
      <c r="P538" s="162">
        <f>O538*H538</f>
        <v>0</v>
      </c>
      <c r="Q538" s="162">
        <v>1.8499999999999999E-2</v>
      </c>
      <c r="R538" s="162">
        <f>Q538*H538</f>
        <v>5.4649000000000003E-2</v>
      </c>
      <c r="S538" s="162">
        <v>0</v>
      </c>
      <c r="T538" s="163">
        <f>S538*H538</f>
        <v>0</v>
      </c>
      <c r="U538" s="33"/>
      <c r="V538" s="33"/>
      <c r="W538" s="33"/>
      <c r="X538" s="33"/>
      <c r="Y538" s="33"/>
      <c r="Z538" s="33"/>
      <c r="AA538" s="33"/>
      <c r="AB538" s="33"/>
      <c r="AC538" s="33"/>
      <c r="AD538" s="33"/>
      <c r="AE538" s="33"/>
      <c r="AR538" s="164" t="s">
        <v>455</v>
      </c>
      <c r="AT538" s="164" t="s">
        <v>383</v>
      </c>
      <c r="AU538" s="164" t="s">
        <v>139</v>
      </c>
      <c r="AY538" s="18" t="s">
        <v>132</v>
      </c>
      <c r="BE538" s="165">
        <f>IF(N538="základná",J538,0)</f>
        <v>0</v>
      </c>
      <c r="BF538" s="165">
        <f>IF(N538="znížená",J538,0)</f>
        <v>0</v>
      </c>
      <c r="BG538" s="165">
        <f>IF(N538="zákl. prenesená",J538,0)</f>
        <v>0</v>
      </c>
      <c r="BH538" s="165">
        <f>IF(N538="zníž. prenesená",J538,0)</f>
        <v>0</v>
      </c>
      <c r="BI538" s="165">
        <f>IF(N538="nulová",J538,0)</f>
        <v>0</v>
      </c>
      <c r="BJ538" s="18" t="s">
        <v>139</v>
      </c>
      <c r="BK538" s="165">
        <f>ROUND(I538*H538,2)</f>
        <v>0</v>
      </c>
      <c r="BL538" s="18" t="s">
        <v>222</v>
      </c>
      <c r="BM538" s="164" t="s">
        <v>948</v>
      </c>
    </row>
    <row r="539" spans="1:65" s="14" customFormat="1" x14ac:dyDescent="0.2">
      <c r="B539" s="174"/>
      <c r="D539" s="167" t="s">
        <v>141</v>
      </c>
      <c r="F539" s="176" t="s">
        <v>949</v>
      </c>
      <c r="H539" s="177">
        <v>2.9540000000000002</v>
      </c>
      <c r="I539" s="178"/>
      <c r="L539" s="174"/>
      <c r="M539" s="179"/>
      <c r="N539" s="180"/>
      <c r="O539" s="180"/>
      <c r="P539" s="180"/>
      <c r="Q539" s="180"/>
      <c r="R539" s="180"/>
      <c r="S539" s="180"/>
      <c r="T539" s="181"/>
      <c r="AT539" s="175" t="s">
        <v>141</v>
      </c>
      <c r="AU539" s="175" t="s">
        <v>139</v>
      </c>
      <c r="AV539" s="14" t="s">
        <v>139</v>
      </c>
      <c r="AW539" s="14" t="s">
        <v>3</v>
      </c>
      <c r="AX539" s="14" t="s">
        <v>85</v>
      </c>
      <c r="AY539" s="175" t="s">
        <v>132</v>
      </c>
    </row>
    <row r="540" spans="1:65" s="2" customFormat="1" ht="21.75" customHeight="1" x14ac:dyDescent="0.2">
      <c r="A540" s="33"/>
      <c r="B540" s="151"/>
      <c r="C540" s="152" t="s">
        <v>950</v>
      </c>
      <c r="D540" s="152" t="s">
        <v>134</v>
      </c>
      <c r="E540" s="153" t="s">
        <v>951</v>
      </c>
      <c r="F540" s="154" t="s">
        <v>952</v>
      </c>
      <c r="G540" s="155" t="s">
        <v>193</v>
      </c>
      <c r="H540" s="156">
        <v>34.25</v>
      </c>
      <c r="I540" s="157"/>
      <c r="J540" s="158">
        <f>ROUND(I540*H540,2)</f>
        <v>0</v>
      </c>
      <c r="K540" s="159"/>
      <c r="L540" s="34"/>
      <c r="M540" s="160" t="s">
        <v>1</v>
      </c>
      <c r="N540" s="161" t="s">
        <v>43</v>
      </c>
      <c r="O540" s="62"/>
      <c r="P540" s="162">
        <f>O540*H540</f>
        <v>0</v>
      </c>
      <c r="Q540" s="162">
        <v>4.4490000000000002E-2</v>
      </c>
      <c r="R540" s="162">
        <f>Q540*H540</f>
        <v>1.5237825</v>
      </c>
      <c r="S540" s="162">
        <v>0</v>
      </c>
      <c r="T540" s="163">
        <f>S540*H540</f>
        <v>0</v>
      </c>
      <c r="U540" s="33"/>
      <c r="V540" s="33"/>
      <c r="W540" s="33"/>
      <c r="X540" s="33"/>
      <c r="Y540" s="33"/>
      <c r="Z540" s="33"/>
      <c r="AA540" s="33"/>
      <c r="AB540" s="33"/>
      <c r="AC540" s="33"/>
      <c r="AD540" s="33"/>
      <c r="AE540" s="33"/>
      <c r="AR540" s="164" t="s">
        <v>222</v>
      </c>
      <c r="AT540" s="164" t="s">
        <v>134</v>
      </c>
      <c r="AU540" s="164" t="s">
        <v>139</v>
      </c>
      <c r="AY540" s="18" t="s">
        <v>132</v>
      </c>
      <c r="BE540" s="165">
        <f>IF(N540="základná",J540,0)</f>
        <v>0</v>
      </c>
      <c r="BF540" s="165">
        <f>IF(N540="znížená",J540,0)</f>
        <v>0</v>
      </c>
      <c r="BG540" s="165">
        <f>IF(N540="zákl. prenesená",J540,0)</f>
        <v>0</v>
      </c>
      <c r="BH540" s="165">
        <f>IF(N540="zníž. prenesená",J540,0)</f>
        <v>0</v>
      </c>
      <c r="BI540" s="165">
        <f>IF(N540="nulová",J540,0)</f>
        <v>0</v>
      </c>
      <c r="BJ540" s="18" t="s">
        <v>139</v>
      </c>
      <c r="BK540" s="165">
        <f>ROUND(I540*H540,2)</f>
        <v>0</v>
      </c>
      <c r="BL540" s="18" t="s">
        <v>222</v>
      </c>
      <c r="BM540" s="164" t="s">
        <v>953</v>
      </c>
    </row>
    <row r="541" spans="1:65" s="13" customFormat="1" x14ac:dyDescent="0.2">
      <c r="B541" s="166"/>
      <c r="D541" s="167" t="s">
        <v>141</v>
      </c>
      <c r="E541" s="168" t="s">
        <v>1</v>
      </c>
      <c r="F541" s="169" t="s">
        <v>558</v>
      </c>
      <c r="H541" s="168" t="s">
        <v>1</v>
      </c>
      <c r="I541" s="170"/>
      <c r="L541" s="166"/>
      <c r="M541" s="171"/>
      <c r="N541" s="172"/>
      <c r="O541" s="172"/>
      <c r="P541" s="172"/>
      <c r="Q541" s="172"/>
      <c r="R541" s="172"/>
      <c r="S541" s="172"/>
      <c r="T541" s="173"/>
      <c r="AT541" s="168" t="s">
        <v>141</v>
      </c>
      <c r="AU541" s="168" t="s">
        <v>139</v>
      </c>
      <c r="AV541" s="13" t="s">
        <v>85</v>
      </c>
      <c r="AW541" s="13" t="s">
        <v>32</v>
      </c>
      <c r="AX541" s="13" t="s">
        <v>77</v>
      </c>
      <c r="AY541" s="168" t="s">
        <v>132</v>
      </c>
    </row>
    <row r="542" spans="1:65" s="14" customFormat="1" x14ac:dyDescent="0.2">
      <c r="B542" s="174"/>
      <c r="D542" s="167" t="s">
        <v>141</v>
      </c>
      <c r="E542" s="175" t="s">
        <v>1</v>
      </c>
      <c r="F542" s="176" t="s">
        <v>606</v>
      </c>
      <c r="H542" s="177">
        <v>15.45</v>
      </c>
      <c r="I542" s="178"/>
      <c r="L542" s="174"/>
      <c r="M542" s="179"/>
      <c r="N542" s="180"/>
      <c r="O542" s="180"/>
      <c r="P542" s="180"/>
      <c r="Q542" s="180"/>
      <c r="R542" s="180"/>
      <c r="S542" s="180"/>
      <c r="T542" s="181"/>
      <c r="AT542" s="175" t="s">
        <v>141</v>
      </c>
      <c r="AU542" s="175" t="s">
        <v>139</v>
      </c>
      <c r="AV542" s="14" t="s">
        <v>139</v>
      </c>
      <c r="AW542" s="14" t="s">
        <v>32</v>
      </c>
      <c r="AX542" s="14" t="s">
        <v>77</v>
      </c>
      <c r="AY542" s="175" t="s">
        <v>132</v>
      </c>
    </row>
    <row r="543" spans="1:65" s="13" customFormat="1" x14ac:dyDescent="0.2">
      <c r="B543" s="166"/>
      <c r="D543" s="167" t="s">
        <v>141</v>
      </c>
      <c r="E543" s="168" t="s">
        <v>1</v>
      </c>
      <c r="F543" s="169" t="s">
        <v>560</v>
      </c>
      <c r="H543" s="168" t="s">
        <v>1</v>
      </c>
      <c r="I543" s="170"/>
      <c r="L543" s="166"/>
      <c r="M543" s="171"/>
      <c r="N543" s="172"/>
      <c r="O543" s="172"/>
      <c r="P543" s="172"/>
      <c r="Q543" s="172"/>
      <c r="R543" s="172"/>
      <c r="S543" s="172"/>
      <c r="T543" s="173"/>
      <c r="AT543" s="168" t="s">
        <v>141</v>
      </c>
      <c r="AU543" s="168" t="s">
        <v>139</v>
      </c>
      <c r="AV543" s="13" t="s">
        <v>85</v>
      </c>
      <c r="AW543" s="13" t="s">
        <v>32</v>
      </c>
      <c r="AX543" s="13" t="s">
        <v>77</v>
      </c>
      <c r="AY543" s="168" t="s">
        <v>132</v>
      </c>
    </row>
    <row r="544" spans="1:65" s="14" customFormat="1" x14ac:dyDescent="0.2">
      <c r="B544" s="174"/>
      <c r="D544" s="167" t="s">
        <v>141</v>
      </c>
      <c r="E544" s="175" t="s">
        <v>1</v>
      </c>
      <c r="F544" s="176" t="s">
        <v>607</v>
      </c>
      <c r="H544" s="177">
        <v>18.8</v>
      </c>
      <c r="I544" s="178"/>
      <c r="L544" s="174"/>
      <c r="M544" s="179"/>
      <c r="N544" s="180"/>
      <c r="O544" s="180"/>
      <c r="P544" s="180"/>
      <c r="Q544" s="180"/>
      <c r="R544" s="180"/>
      <c r="S544" s="180"/>
      <c r="T544" s="181"/>
      <c r="AT544" s="175" t="s">
        <v>141</v>
      </c>
      <c r="AU544" s="175" t="s">
        <v>139</v>
      </c>
      <c r="AV544" s="14" t="s">
        <v>139</v>
      </c>
      <c r="AW544" s="14" t="s">
        <v>32</v>
      </c>
      <c r="AX544" s="14" t="s">
        <v>77</v>
      </c>
      <c r="AY544" s="175" t="s">
        <v>132</v>
      </c>
    </row>
    <row r="545" spans="1:65" s="15" customFormat="1" x14ac:dyDescent="0.2">
      <c r="B545" s="182"/>
      <c r="D545" s="167" t="s">
        <v>141</v>
      </c>
      <c r="E545" s="183" t="s">
        <v>1</v>
      </c>
      <c r="F545" s="184" t="s">
        <v>172</v>
      </c>
      <c r="H545" s="185">
        <v>34.25</v>
      </c>
      <c r="I545" s="186"/>
      <c r="L545" s="182"/>
      <c r="M545" s="187"/>
      <c r="N545" s="188"/>
      <c r="O545" s="188"/>
      <c r="P545" s="188"/>
      <c r="Q545" s="188"/>
      <c r="R545" s="188"/>
      <c r="S545" s="188"/>
      <c r="T545" s="189"/>
      <c r="AT545" s="183" t="s">
        <v>141</v>
      </c>
      <c r="AU545" s="183" t="s">
        <v>139</v>
      </c>
      <c r="AV545" s="15" t="s">
        <v>138</v>
      </c>
      <c r="AW545" s="15" t="s">
        <v>32</v>
      </c>
      <c r="AX545" s="15" t="s">
        <v>85</v>
      </c>
      <c r="AY545" s="183" t="s">
        <v>132</v>
      </c>
    </row>
    <row r="546" spans="1:65" s="2" customFormat="1" ht="24.2" customHeight="1" x14ac:dyDescent="0.2">
      <c r="A546" s="33"/>
      <c r="B546" s="151"/>
      <c r="C546" s="201" t="s">
        <v>954</v>
      </c>
      <c r="D546" s="201" t="s">
        <v>383</v>
      </c>
      <c r="E546" s="202" t="s">
        <v>955</v>
      </c>
      <c r="F546" s="203" t="s">
        <v>956</v>
      </c>
      <c r="G546" s="204" t="s">
        <v>193</v>
      </c>
      <c r="H546" s="205">
        <v>35.619999999999997</v>
      </c>
      <c r="I546" s="206"/>
      <c r="J546" s="207">
        <f>ROUND(I546*H546,2)</f>
        <v>0</v>
      </c>
      <c r="K546" s="208"/>
      <c r="L546" s="209"/>
      <c r="M546" s="210" t="s">
        <v>1</v>
      </c>
      <c r="N546" s="211" t="s">
        <v>43</v>
      </c>
      <c r="O546" s="62"/>
      <c r="P546" s="162">
        <f>O546*H546</f>
        <v>0</v>
      </c>
      <c r="Q546" s="162">
        <v>1.9199999999999998E-2</v>
      </c>
      <c r="R546" s="162">
        <f>Q546*H546</f>
        <v>0.68390399999999985</v>
      </c>
      <c r="S546" s="162">
        <v>0</v>
      </c>
      <c r="T546" s="163">
        <f>S546*H546</f>
        <v>0</v>
      </c>
      <c r="U546" s="33"/>
      <c r="V546" s="33"/>
      <c r="W546" s="33"/>
      <c r="X546" s="33"/>
      <c r="Y546" s="33"/>
      <c r="Z546" s="33"/>
      <c r="AA546" s="33"/>
      <c r="AB546" s="33"/>
      <c r="AC546" s="33"/>
      <c r="AD546" s="33"/>
      <c r="AE546" s="33"/>
      <c r="AR546" s="164" t="s">
        <v>455</v>
      </c>
      <c r="AT546" s="164" t="s">
        <v>383</v>
      </c>
      <c r="AU546" s="164" t="s">
        <v>139</v>
      </c>
      <c r="AY546" s="18" t="s">
        <v>132</v>
      </c>
      <c r="BE546" s="165">
        <f>IF(N546="základná",J546,0)</f>
        <v>0</v>
      </c>
      <c r="BF546" s="165">
        <f>IF(N546="znížená",J546,0)</f>
        <v>0</v>
      </c>
      <c r="BG546" s="165">
        <f>IF(N546="zákl. prenesená",J546,0)</f>
        <v>0</v>
      </c>
      <c r="BH546" s="165">
        <f>IF(N546="zníž. prenesená",J546,0)</f>
        <v>0</v>
      </c>
      <c r="BI546" s="165">
        <f>IF(N546="nulová",J546,0)</f>
        <v>0</v>
      </c>
      <c r="BJ546" s="18" t="s">
        <v>139</v>
      </c>
      <c r="BK546" s="165">
        <f>ROUND(I546*H546,2)</f>
        <v>0</v>
      </c>
      <c r="BL546" s="18" t="s">
        <v>222</v>
      </c>
      <c r="BM546" s="164" t="s">
        <v>957</v>
      </c>
    </row>
    <row r="547" spans="1:65" s="14" customFormat="1" x14ac:dyDescent="0.2">
      <c r="B547" s="174"/>
      <c r="D547" s="167" t="s">
        <v>141</v>
      </c>
      <c r="F547" s="176" t="s">
        <v>958</v>
      </c>
      <c r="H547" s="177">
        <v>35.619999999999997</v>
      </c>
      <c r="I547" s="178"/>
      <c r="L547" s="174"/>
      <c r="M547" s="179"/>
      <c r="N547" s="180"/>
      <c r="O547" s="180"/>
      <c r="P547" s="180"/>
      <c r="Q547" s="180"/>
      <c r="R547" s="180"/>
      <c r="S547" s="180"/>
      <c r="T547" s="181"/>
      <c r="AT547" s="175" t="s">
        <v>141</v>
      </c>
      <c r="AU547" s="175" t="s">
        <v>139</v>
      </c>
      <c r="AV547" s="14" t="s">
        <v>139</v>
      </c>
      <c r="AW547" s="14" t="s">
        <v>3</v>
      </c>
      <c r="AX547" s="14" t="s">
        <v>85</v>
      </c>
      <c r="AY547" s="175" t="s">
        <v>132</v>
      </c>
    </row>
    <row r="548" spans="1:65" s="2" customFormat="1" ht="24.2" customHeight="1" x14ac:dyDescent="0.2">
      <c r="A548" s="33"/>
      <c r="B548" s="151"/>
      <c r="C548" s="152" t="s">
        <v>959</v>
      </c>
      <c r="D548" s="152" t="s">
        <v>134</v>
      </c>
      <c r="E548" s="153" t="s">
        <v>960</v>
      </c>
      <c r="F548" s="154" t="s">
        <v>961</v>
      </c>
      <c r="G548" s="155" t="s">
        <v>660</v>
      </c>
      <c r="H548" s="212"/>
      <c r="I548" s="157"/>
      <c r="J548" s="158">
        <f>ROUND(I548*H548,2)</f>
        <v>0</v>
      </c>
      <c r="K548" s="159"/>
      <c r="L548" s="34"/>
      <c r="M548" s="160" t="s">
        <v>1</v>
      </c>
      <c r="N548" s="161" t="s">
        <v>43</v>
      </c>
      <c r="O548" s="62"/>
      <c r="P548" s="162">
        <f>O548*H548</f>
        <v>0</v>
      </c>
      <c r="Q548" s="162">
        <v>0</v>
      </c>
      <c r="R548" s="162">
        <f>Q548*H548</f>
        <v>0</v>
      </c>
      <c r="S548" s="162">
        <v>0</v>
      </c>
      <c r="T548" s="163">
        <f>S548*H548</f>
        <v>0</v>
      </c>
      <c r="U548" s="33"/>
      <c r="V548" s="33"/>
      <c r="W548" s="33"/>
      <c r="X548" s="33"/>
      <c r="Y548" s="33"/>
      <c r="Z548" s="33"/>
      <c r="AA548" s="33"/>
      <c r="AB548" s="33"/>
      <c r="AC548" s="33"/>
      <c r="AD548" s="33"/>
      <c r="AE548" s="33"/>
      <c r="AR548" s="164" t="s">
        <v>222</v>
      </c>
      <c r="AT548" s="164" t="s">
        <v>134</v>
      </c>
      <c r="AU548" s="164" t="s">
        <v>139</v>
      </c>
      <c r="AY548" s="18" t="s">
        <v>132</v>
      </c>
      <c r="BE548" s="165">
        <f>IF(N548="základná",J548,0)</f>
        <v>0</v>
      </c>
      <c r="BF548" s="165">
        <f>IF(N548="znížená",J548,0)</f>
        <v>0</v>
      </c>
      <c r="BG548" s="165">
        <f>IF(N548="zákl. prenesená",J548,0)</f>
        <v>0</v>
      </c>
      <c r="BH548" s="165">
        <f>IF(N548="zníž. prenesená",J548,0)</f>
        <v>0</v>
      </c>
      <c r="BI548" s="165">
        <f>IF(N548="nulová",J548,0)</f>
        <v>0</v>
      </c>
      <c r="BJ548" s="18" t="s">
        <v>139</v>
      </c>
      <c r="BK548" s="165">
        <f>ROUND(I548*H548,2)</f>
        <v>0</v>
      </c>
      <c r="BL548" s="18" t="s">
        <v>222</v>
      </c>
      <c r="BM548" s="164" t="s">
        <v>962</v>
      </c>
    </row>
    <row r="549" spans="1:65" s="12" customFormat="1" ht="22.9" customHeight="1" x14ac:dyDescent="0.2">
      <c r="B549" s="138"/>
      <c r="D549" s="139" t="s">
        <v>76</v>
      </c>
      <c r="E549" s="149" t="s">
        <v>963</v>
      </c>
      <c r="F549" s="149" t="s">
        <v>964</v>
      </c>
      <c r="I549" s="141"/>
      <c r="J549" s="150">
        <f>BK549</f>
        <v>0</v>
      </c>
      <c r="L549" s="138"/>
      <c r="M549" s="143"/>
      <c r="N549" s="144"/>
      <c r="O549" s="144"/>
      <c r="P549" s="145">
        <f>SUM(P550:P564)</f>
        <v>0</v>
      </c>
      <c r="Q549" s="144"/>
      <c r="R549" s="145">
        <f>SUM(R550:R564)</f>
        <v>0.27198881999999996</v>
      </c>
      <c r="S549" s="144"/>
      <c r="T549" s="146">
        <f>SUM(T550:T564)</f>
        <v>0</v>
      </c>
      <c r="AR549" s="139" t="s">
        <v>139</v>
      </c>
      <c r="AT549" s="147" t="s">
        <v>76</v>
      </c>
      <c r="AU549" s="147" t="s">
        <v>85</v>
      </c>
      <c r="AY549" s="139" t="s">
        <v>132</v>
      </c>
      <c r="BK549" s="148">
        <f>SUM(BK550:BK564)</f>
        <v>0</v>
      </c>
    </row>
    <row r="550" spans="1:65" s="2" customFormat="1" ht="24.2" customHeight="1" x14ac:dyDescent="0.2">
      <c r="A550" s="33"/>
      <c r="B550" s="151"/>
      <c r="C550" s="152" t="s">
        <v>965</v>
      </c>
      <c r="D550" s="152" t="s">
        <v>134</v>
      </c>
      <c r="E550" s="153" t="s">
        <v>966</v>
      </c>
      <c r="F550" s="154" t="s">
        <v>967</v>
      </c>
      <c r="G550" s="155" t="s">
        <v>193</v>
      </c>
      <c r="H550" s="156">
        <v>4</v>
      </c>
      <c r="I550" s="157"/>
      <c r="J550" s="158">
        <f>ROUND(I550*H550,2)</f>
        <v>0</v>
      </c>
      <c r="K550" s="159"/>
      <c r="L550" s="34"/>
      <c r="M550" s="160" t="s">
        <v>1</v>
      </c>
      <c r="N550" s="161" t="s">
        <v>43</v>
      </c>
      <c r="O550" s="62"/>
      <c r="P550" s="162">
        <f>O550*H550</f>
        <v>0</v>
      </c>
      <c r="Q550" s="162">
        <v>4.113E-2</v>
      </c>
      <c r="R550" s="162">
        <f>Q550*H550</f>
        <v>0.16452</v>
      </c>
      <c r="S550" s="162">
        <v>0</v>
      </c>
      <c r="T550" s="163">
        <f>S550*H550</f>
        <v>0</v>
      </c>
      <c r="U550" s="33"/>
      <c r="V550" s="33"/>
      <c r="W550" s="33"/>
      <c r="X550" s="33"/>
      <c r="Y550" s="33"/>
      <c r="Z550" s="33"/>
      <c r="AA550" s="33"/>
      <c r="AB550" s="33"/>
      <c r="AC550" s="33"/>
      <c r="AD550" s="33"/>
      <c r="AE550" s="33"/>
      <c r="AR550" s="164" t="s">
        <v>222</v>
      </c>
      <c r="AT550" s="164" t="s">
        <v>134</v>
      </c>
      <c r="AU550" s="164" t="s">
        <v>139</v>
      </c>
      <c r="AY550" s="18" t="s">
        <v>132</v>
      </c>
      <c r="BE550" s="165">
        <f>IF(N550="základná",J550,0)</f>
        <v>0</v>
      </c>
      <c r="BF550" s="165">
        <f>IF(N550="znížená",J550,0)</f>
        <v>0</v>
      </c>
      <c r="BG550" s="165">
        <f>IF(N550="zákl. prenesená",J550,0)</f>
        <v>0</v>
      </c>
      <c r="BH550" s="165">
        <f>IF(N550="zníž. prenesená",J550,0)</f>
        <v>0</v>
      </c>
      <c r="BI550" s="165">
        <f>IF(N550="nulová",J550,0)</f>
        <v>0</v>
      </c>
      <c r="BJ550" s="18" t="s">
        <v>139</v>
      </c>
      <c r="BK550" s="165">
        <f>ROUND(I550*H550,2)</f>
        <v>0</v>
      </c>
      <c r="BL550" s="18" t="s">
        <v>222</v>
      </c>
      <c r="BM550" s="164" t="s">
        <v>968</v>
      </c>
    </row>
    <row r="551" spans="1:65" s="14" customFormat="1" x14ac:dyDescent="0.2">
      <c r="B551" s="174"/>
      <c r="D551" s="167" t="s">
        <v>141</v>
      </c>
      <c r="E551" s="175" t="s">
        <v>1</v>
      </c>
      <c r="F551" s="176" t="s">
        <v>498</v>
      </c>
      <c r="H551" s="177">
        <v>2.5499999999999998</v>
      </c>
      <c r="I551" s="178"/>
      <c r="L551" s="174"/>
      <c r="M551" s="179"/>
      <c r="N551" s="180"/>
      <c r="O551" s="180"/>
      <c r="P551" s="180"/>
      <c r="Q551" s="180"/>
      <c r="R551" s="180"/>
      <c r="S551" s="180"/>
      <c r="T551" s="181"/>
      <c r="AT551" s="175" t="s">
        <v>141</v>
      </c>
      <c r="AU551" s="175" t="s">
        <v>139</v>
      </c>
      <c r="AV551" s="14" t="s">
        <v>139</v>
      </c>
      <c r="AW551" s="14" t="s">
        <v>32</v>
      </c>
      <c r="AX551" s="14" t="s">
        <v>77</v>
      </c>
      <c r="AY551" s="175" t="s">
        <v>132</v>
      </c>
    </row>
    <row r="552" spans="1:65" s="14" customFormat="1" x14ac:dyDescent="0.2">
      <c r="B552" s="174"/>
      <c r="D552" s="167" t="s">
        <v>141</v>
      </c>
      <c r="E552" s="175" t="s">
        <v>1</v>
      </c>
      <c r="F552" s="176" t="s">
        <v>499</v>
      </c>
      <c r="H552" s="177">
        <v>1.26</v>
      </c>
      <c r="I552" s="178"/>
      <c r="L552" s="174"/>
      <c r="M552" s="179"/>
      <c r="N552" s="180"/>
      <c r="O552" s="180"/>
      <c r="P552" s="180"/>
      <c r="Q552" s="180"/>
      <c r="R552" s="180"/>
      <c r="S552" s="180"/>
      <c r="T552" s="181"/>
      <c r="AT552" s="175" t="s">
        <v>141</v>
      </c>
      <c r="AU552" s="175" t="s">
        <v>139</v>
      </c>
      <c r="AV552" s="14" t="s">
        <v>139</v>
      </c>
      <c r="AW552" s="14" t="s">
        <v>32</v>
      </c>
      <c r="AX552" s="14" t="s">
        <v>77</v>
      </c>
      <c r="AY552" s="175" t="s">
        <v>132</v>
      </c>
    </row>
    <row r="553" spans="1:65" s="16" customFormat="1" x14ac:dyDescent="0.2">
      <c r="B553" s="193"/>
      <c r="D553" s="167" t="s">
        <v>141</v>
      </c>
      <c r="E553" s="194" t="s">
        <v>1</v>
      </c>
      <c r="F553" s="195" t="s">
        <v>307</v>
      </c>
      <c r="H553" s="196">
        <v>3.81</v>
      </c>
      <c r="I553" s="197"/>
      <c r="L553" s="193"/>
      <c r="M553" s="198"/>
      <c r="N553" s="199"/>
      <c r="O553" s="199"/>
      <c r="P553" s="199"/>
      <c r="Q553" s="199"/>
      <c r="R553" s="199"/>
      <c r="S553" s="199"/>
      <c r="T553" s="200"/>
      <c r="AT553" s="194" t="s">
        <v>141</v>
      </c>
      <c r="AU553" s="194" t="s">
        <v>139</v>
      </c>
      <c r="AV553" s="16" t="s">
        <v>147</v>
      </c>
      <c r="AW553" s="16" t="s">
        <v>32</v>
      </c>
      <c r="AX553" s="16" t="s">
        <v>77</v>
      </c>
      <c r="AY553" s="194" t="s">
        <v>132</v>
      </c>
    </row>
    <row r="554" spans="1:65" s="14" customFormat="1" x14ac:dyDescent="0.2">
      <c r="B554" s="174"/>
      <c r="D554" s="167" t="s">
        <v>141</v>
      </c>
      <c r="E554" s="175" t="s">
        <v>1</v>
      </c>
      <c r="F554" s="176" t="s">
        <v>500</v>
      </c>
      <c r="H554" s="177">
        <v>4</v>
      </c>
      <c r="I554" s="178"/>
      <c r="L554" s="174"/>
      <c r="M554" s="179"/>
      <c r="N554" s="180"/>
      <c r="O554" s="180"/>
      <c r="P554" s="180"/>
      <c r="Q554" s="180"/>
      <c r="R554" s="180"/>
      <c r="S554" s="180"/>
      <c r="T554" s="181"/>
      <c r="AT554" s="175" t="s">
        <v>141</v>
      </c>
      <c r="AU554" s="175" t="s">
        <v>139</v>
      </c>
      <c r="AV554" s="14" t="s">
        <v>139</v>
      </c>
      <c r="AW554" s="14" t="s">
        <v>32</v>
      </c>
      <c r="AX554" s="14" t="s">
        <v>85</v>
      </c>
      <c r="AY554" s="175" t="s">
        <v>132</v>
      </c>
    </row>
    <row r="555" spans="1:65" s="2" customFormat="1" ht="24.2" customHeight="1" x14ac:dyDescent="0.2">
      <c r="A555" s="33"/>
      <c r="B555" s="151"/>
      <c r="C555" s="201" t="s">
        <v>969</v>
      </c>
      <c r="D555" s="201" t="s">
        <v>383</v>
      </c>
      <c r="E555" s="202" t="s">
        <v>970</v>
      </c>
      <c r="F555" s="203" t="s">
        <v>971</v>
      </c>
      <c r="G555" s="204" t="s">
        <v>193</v>
      </c>
      <c r="H555" s="205">
        <v>4.16</v>
      </c>
      <c r="I555" s="206"/>
      <c r="J555" s="207">
        <f>ROUND(I555*H555,2)</f>
        <v>0</v>
      </c>
      <c r="K555" s="208"/>
      <c r="L555" s="209"/>
      <c r="M555" s="210" t="s">
        <v>1</v>
      </c>
      <c r="N555" s="211" t="s">
        <v>43</v>
      </c>
      <c r="O555" s="62"/>
      <c r="P555" s="162">
        <f>O555*H555</f>
        <v>0</v>
      </c>
      <c r="Q555" s="162">
        <v>2.1000000000000001E-2</v>
      </c>
      <c r="R555" s="162">
        <f>Q555*H555</f>
        <v>8.7360000000000007E-2</v>
      </c>
      <c r="S555" s="162">
        <v>0</v>
      </c>
      <c r="T555" s="163">
        <f>S555*H555</f>
        <v>0</v>
      </c>
      <c r="U555" s="33"/>
      <c r="V555" s="33"/>
      <c r="W555" s="33"/>
      <c r="X555" s="33"/>
      <c r="Y555" s="33"/>
      <c r="Z555" s="33"/>
      <c r="AA555" s="33"/>
      <c r="AB555" s="33"/>
      <c r="AC555" s="33"/>
      <c r="AD555" s="33"/>
      <c r="AE555" s="33"/>
      <c r="AR555" s="164" t="s">
        <v>455</v>
      </c>
      <c r="AT555" s="164" t="s">
        <v>383</v>
      </c>
      <c r="AU555" s="164" t="s">
        <v>139</v>
      </c>
      <c r="AY555" s="18" t="s">
        <v>132</v>
      </c>
      <c r="BE555" s="165">
        <f>IF(N555="základná",J555,0)</f>
        <v>0</v>
      </c>
      <c r="BF555" s="165">
        <f>IF(N555="znížená",J555,0)</f>
        <v>0</v>
      </c>
      <c r="BG555" s="165">
        <f>IF(N555="zákl. prenesená",J555,0)</f>
        <v>0</v>
      </c>
      <c r="BH555" s="165">
        <f>IF(N555="zníž. prenesená",J555,0)</f>
        <v>0</v>
      </c>
      <c r="BI555" s="165">
        <f>IF(N555="nulová",J555,0)</f>
        <v>0</v>
      </c>
      <c r="BJ555" s="18" t="s">
        <v>139</v>
      </c>
      <c r="BK555" s="165">
        <f>ROUND(I555*H555,2)</f>
        <v>0</v>
      </c>
      <c r="BL555" s="18" t="s">
        <v>222</v>
      </c>
      <c r="BM555" s="164" t="s">
        <v>972</v>
      </c>
    </row>
    <row r="556" spans="1:65" s="14" customFormat="1" x14ac:dyDescent="0.2">
      <c r="B556" s="174"/>
      <c r="D556" s="167" t="s">
        <v>141</v>
      </c>
      <c r="F556" s="176" t="s">
        <v>973</v>
      </c>
      <c r="H556" s="177">
        <v>4.16</v>
      </c>
      <c r="I556" s="178"/>
      <c r="L556" s="174"/>
      <c r="M556" s="179"/>
      <c r="N556" s="180"/>
      <c r="O556" s="180"/>
      <c r="P556" s="180"/>
      <c r="Q556" s="180"/>
      <c r="R556" s="180"/>
      <c r="S556" s="180"/>
      <c r="T556" s="181"/>
      <c r="AT556" s="175" t="s">
        <v>141</v>
      </c>
      <c r="AU556" s="175" t="s">
        <v>139</v>
      </c>
      <c r="AV556" s="14" t="s">
        <v>139</v>
      </c>
      <c r="AW556" s="14" t="s">
        <v>3</v>
      </c>
      <c r="AX556" s="14" t="s">
        <v>85</v>
      </c>
      <c r="AY556" s="175" t="s">
        <v>132</v>
      </c>
    </row>
    <row r="557" spans="1:65" s="2" customFormat="1" ht="24.2" customHeight="1" x14ac:dyDescent="0.2">
      <c r="A557" s="33"/>
      <c r="B557" s="151"/>
      <c r="C557" s="152" t="s">
        <v>974</v>
      </c>
      <c r="D557" s="152" t="s">
        <v>134</v>
      </c>
      <c r="E557" s="153" t="s">
        <v>975</v>
      </c>
      <c r="F557" s="154" t="s">
        <v>976</v>
      </c>
      <c r="G557" s="155" t="s">
        <v>176</v>
      </c>
      <c r="H557" s="156">
        <v>3.8</v>
      </c>
      <c r="I557" s="157"/>
      <c r="J557" s="158">
        <f>ROUND(I557*H557,2)</f>
        <v>0</v>
      </c>
      <c r="K557" s="159"/>
      <c r="L557" s="34"/>
      <c r="M557" s="160" t="s">
        <v>1</v>
      </c>
      <c r="N557" s="161" t="s">
        <v>43</v>
      </c>
      <c r="O557" s="62"/>
      <c r="P557" s="162">
        <f>O557*H557</f>
        <v>0</v>
      </c>
      <c r="Q557" s="162">
        <v>5.2583999999999999E-3</v>
      </c>
      <c r="R557" s="162">
        <f>Q557*H557</f>
        <v>1.998192E-2</v>
      </c>
      <c r="S557" s="162">
        <v>0</v>
      </c>
      <c r="T557" s="163">
        <f>S557*H557</f>
        <v>0</v>
      </c>
      <c r="U557" s="33"/>
      <c r="V557" s="33"/>
      <c r="W557" s="33"/>
      <c r="X557" s="33"/>
      <c r="Y557" s="33"/>
      <c r="Z557" s="33"/>
      <c r="AA557" s="33"/>
      <c r="AB557" s="33"/>
      <c r="AC557" s="33"/>
      <c r="AD557" s="33"/>
      <c r="AE557" s="33"/>
      <c r="AR557" s="164" t="s">
        <v>222</v>
      </c>
      <c r="AT557" s="164" t="s">
        <v>134</v>
      </c>
      <c r="AU557" s="164" t="s">
        <v>139</v>
      </c>
      <c r="AY557" s="18" t="s">
        <v>132</v>
      </c>
      <c r="BE557" s="165">
        <f>IF(N557="základná",J557,0)</f>
        <v>0</v>
      </c>
      <c r="BF557" s="165">
        <f>IF(N557="znížená",J557,0)</f>
        <v>0</v>
      </c>
      <c r="BG557" s="165">
        <f>IF(N557="zákl. prenesená",J557,0)</f>
        <v>0</v>
      </c>
      <c r="BH557" s="165">
        <f>IF(N557="zníž. prenesená",J557,0)</f>
        <v>0</v>
      </c>
      <c r="BI557" s="165">
        <f>IF(N557="nulová",J557,0)</f>
        <v>0</v>
      </c>
      <c r="BJ557" s="18" t="s">
        <v>139</v>
      </c>
      <c r="BK557" s="165">
        <f>ROUND(I557*H557,2)</f>
        <v>0</v>
      </c>
      <c r="BL557" s="18" t="s">
        <v>222</v>
      </c>
      <c r="BM557" s="164" t="s">
        <v>977</v>
      </c>
    </row>
    <row r="558" spans="1:65" s="13" customFormat="1" x14ac:dyDescent="0.2">
      <c r="B558" s="166"/>
      <c r="D558" s="167" t="s">
        <v>141</v>
      </c>
      <c r="E558" s="168" t="s">
        <v>1</v>
      </c>
      <c r="F558" s="169" t="s">
        <v>978</v>
      </c>
      <c r="H558" s="168" t="s">
        <v>1</v>
      </c>
      <c r="I558" s="170"/>
      <c r="L558" s="166"/>
      <c r="M558" s="171"/>
      <c r="N558" s="172"/>
      <c r="O558" s="172"/>
      <c r="P558" s="172"/>
      <c r="Q558" s="172"/>
      <c r="R558" s="172"/>
      <c r="S558" s="172"/>
      <c r="T558" s="173"/>
      <c r="AT558" s="168" t="s">
        <v>141</v>
      </c>
      <c r="AU558" s="168" t="s">
        <v>139</v>
      </c>
      <c r="AV558" s="13" t="s">
        <v>85</v>
      </c>
      <c r="AW558" s="13" t="s">
        <v>32</v>
      </c>
      <c r="AX558" s="13" t="s">
        <v>77</v>
      </c>
      <c r="AY558" s="168" t="s">
        <v>132</v>
      </c>
    </row>
    <row r="559" spans="1:65" s="14" customFormat="1" x14ac:dyDescent="0.2">
      <c r="B559" s="174"/>
      <c r="D559" s="167" t="s">
        <v>141</v>
      </c>
      <c r="E559" s="175" t="s">
        <v>1</v>
      </c>
      <c r="F559" s="176" t="s">
        <v>979</v>
      </c>
      <c r="H559" s="177">
        <v>1.7</v>
      </c>
      <c r="I559" s="178"/>
      <c r="L559" s="174"/>
      <c r="M559" s="179"/>
      <c r="N559" s="180"/>
      <c r="O559" s="180"/>
      <c r="P559" s="180"/>
      <c r="Q559" s="180"/>
      <c r="R559" s="180"/>
      <c r="S559" s="180"/>
      <c r="T559" s="181"/>
      <c r="AT559" s="175" t="s">
        <v>141</v>
      </c>
      <c r="AU559" s="175" t="s">
        <v>139</v>
      </c>
      <c r="AV559" s="14" t="s">
        <v>139</v>
      </c>
      <c r="AW559" s="14" t="s">
        <v>32</v>
      </c>
      <c r="AX559" s="14" t="s">
        <v>77</v>
      </c>
      <c r="AY559" s="175" t="s">
        <v>132</v>
      </c>
    </row>
    <row r="560" spans="1:65" s="14" customFormat="1" x14ac:dyDescent="0.2">
      <c r="B560" s="174"/>
      <c r="D560" s="167" t="s">
        <v>141</v>
      </c>
      <c r="E560" s="175" t="s">
        <v>1</v>
      </c>
      <c r="F560" s="176" t="s">
        <v>980</v>
      </c>
      <c r="H560" s="177">
        <v>2.1</v>
      </c>
      <c r="I560" s="178"/>
      <c r="L560" s="174"/>
      <c r="M560" s="179"/>
      <c r="N560" s="180"/>
      <c r="O560" s="180"/>
      <c r="P560" s="180"/>
      <c r="Q560" s="180"/>
      <c r="R560" s="180"/>
      <c r="S560" s="180"/>
      <c r="T560" s="181"/>
      <c r="AT560" s="175" t="s">
        <v>141</v>
      </c>
      <c r="AU560" s="175" t="s">
        <v>139</v>
      </c>
      <c r="AV560" s="14" t="s">
        <v>139</v>
      </c>
      <c r="AW560" s="14" t="s">
        <v>32</v>
      </c>
      <c r="AX560" s="14" t="s">
        <v>77</v>
      </c>
      <c r="AY560" s="175" t="s">
        <v>132</v>
      </c>
    </row>
    <row r="561" spans="1:65" s="15" customFormat="1" x14ac:dyDescent="0.2">
      <c r="B561" s="182"/>
      <c r="D561" s="167" t="s">
        <v>141</v>
      </c>
      <c r="E561" s="183" t="s">
        <v>1</v>
      </c>
      <c r="F561" s="184" t="s">
        <v>172</v>
      </c>
      <c r="H561" s="185">
        <v>3.8</v>
      </c>
      <c r="I561" s="186"/>
      <c r="L561" s="182"/>
      <c r="M561" s="187"/>
      <c r="N561" s="188"/>
      <c r="O561" s="188"/>
      <c r="P561" s="188"/>
      <c r="Q561" s="188"/>
      <c r="R561" s="188"/>
      <c r="S561" s="188"/>
      <c r="T561" s="189"/>
      <c r="AT561" s="183" t="s">
        <v>141</v>
      </c>
      <c r="AU561" s="183" t="s">
        <v>139</v>
      </c>
      <c r="AV561" s="15" t="s">
        <v>138</v>
      </c>
      <c r="AW561" s="15" t="s">
        <v>32</v>
      </c>
      <c r="AX561" s="15" t="s">
        <v>85</v>
      </c>
      <c r="AY561" s="183" t="s">
        <v>132</v>
      </c>
    </row>
    <row r="562" spans="1:65" s="2" customFormat="1" ht="16.5" customHeight="1" x14ac:dyDescent="0.2">
      <c r="A562" s="33"/>
      <c r="B562" s="151"/>
      <c r="C562" s="201" t="s">
        <v>981</v>
      </c>
      <c r="D562" s="201" t="s">
        <v>383</v>
      </c>
      <c r="E562" s="202" t="s">
        <v>982</v>
      </c>
      <c r="F562" s="203" t="s">
        <v>983</v>
      </c>
      <c r="G562" s="204" t="s">
        <v>176</v>
      </c>
      <c r="H562" s="205">
        <v>4.2300000000000004</v>
      </c>
      <c r="I562" s="206"/>
      <c r="J562" s="207">
        <f>ROUND(I562*H562,2)</f>
        <v>0</v>
      </c>
      <c r="K562" s="208"/>
      <c r="L562" s="209"/>
      <c r="M562" s="210" t="s">
        <v>1</v>
      </c>
      <c r="N562" s="211" t="s">
        <v>43</v>
      </c>
      <c r="O562" s="62"/>
      <c r="P562" s="162">
        <f>O562*H562</f>
        <v>0</v>
      </c>
      <c r="Q562" s="162">
        <v>3.0000000000000001E-5</v>
      </c>
      <c r="R562" s="162">
        <f>Q562*H562</f>
        <v>1.2690000000000002E-4</v>
      </c>
      <c r="S562" s="162">
        <v>0</v>
      </c>
      <c r="T562" s="163">
        <f>S562*H562</f>
        <v>0</v>
      </c>
      <c r="U562" s="33"/>
      <c r="V562" s="33"/>
      <c r="W562" s="33"/>
      <c r="X562" s="33"/>
      <c r="Y562" s="33"/>
      <c r="Z562" s="33"/>
      <c r="AA562" s="33"/>
      <c r="AB562" s="33"/>
      <c r="AC562" s="33"/>
      <c r="AD562" s="33"/>
      <c r="AE562" s="33"/>
      <c r="AR562" s="164" t="s">
        <v>455</v>
      </c>
      <c r="AT562" s="164" t="s">
        <v>383</v>
      </c>
      <c r="AU562" s="164" t="s">
        <v>139</v>
      </c>
      <c r="AY562" s="18" t="s">
        <v>132</v>
      </c>
      <c r="BE562" s="165">
        <f>IF(N562="základná",J562,0)</f>
        <v>0</v>
      </c>
      <c r="BF562" s="165">
        <f>IF(N562="znížená",J562,0)</f>
        <v>0</v>
      </c>
      <c r="BG562" s="165">
        <f>IF(N562="zákl. prenesená",J562,0)</f>
        <v>0</v>
      </c>
      <c r="BH562" s="165">
        <f>IF(N562="zníž. prenesená",J562,0)</f>
        <v>0</v>
      </c>
      <c r="BI562" s="165">
        <f>IF(N562="nulová",J562,0)</f>
        <v>0</v>
      </c>
      <c r="BJ562" s="18" t="s">
        <v>139</v>
      </c>
      <c r="BK562" s="165">
        <f>ROUND(I562*H562,2)</f>
        <v>0</v>
      </c>
      <c r="BL562" s="18" t="s">
        <v>222</v>
      </c>
      <c r="BM562" s="164" t="s">
        <v>984</v>
      </c>
    </row>
    <row r="563" spans="1:65" s="14" customFormat="1" x14ac:dyDescent="0.2">
      <c r="B563" s="174"/>
      <c r="D563" s="167" t="s">
        <v>141</v>
      </c>
      <c r="F563" s="176" t="s">
        <v>985</v>
      </c>
      <c r="H563" s="177">
        <v>4.2300000000000004</v>
      </c>
      <c r="I563" s="178"/>
      <c r="L563" s="174"/>
      <c r="M563" s="179"/>
      <c r="N563" s="180"/>
      <c r="O563" s="180"/>
      <c r="P563" s="180"/>
      <c r="Q563" s="180"/>
      <c r="R563" s="180"/>
      <c r="S563" s="180"/>
      <c r="T563" s="181"/>
      <c r="AT563" s="175" t="s">
        <v>141</v>
      </c>
      <c r="AU563" s="175" t="s">
        <v>139</v>
      </c>
      <c r="AV563" s="14" t="s">
        <v>139</v>
      </c>
      <c r="AW563" s="14" t="s">
        <v>3</v>
      </c>
      <c r="AX563" s="14" t="s">
        <v>85</v>
      </c>
      <c r="AY563" s="175" t="s">
        <v>132</v>
      </c>
    </row>
    <row r="564" spans="1:65" s="2" customFormat="1" ht="24.2" customHeight="1" x14ac:dyDescent="0.2">
      <c r="A564" s="33"/>
      <c r="B564" s="151"/>
      <c r="C564" s="152" t="s">
        <v>986</v>
      </c>
      <c r="D564" s="152" t="s">
        <v>134</v>
      </c>
      <c r="E564" s="153" t="s">
        <v>987</v>
      </c>
      <c r="F564" s="154" t="s">
        <v>988</v>
      </c>
      <c r="G564" s="155" t="s">
        <v>660</v>
      </c>
      <c r="H564" s="212"/>
      <c r="I564" s="157"/>
      <c r="J564" s="158">
        <f>ROUND(I564*H564,2)</f>
        <v>0</v>
      </c>
      <c r="K564" s="159"/>
      <c r="L564" s="34"/>
      <c r="M564" s="160" t="s">
        <v>1</v>
      </c>
      <c r="N564" s="161" t="s">
        <v>43</v>
      </c>
      <c r="O564" s="62"/>
      <c r="P564" s="162">
        <f>O564*H564</f>
        <v>0</v>
      </c>
      <c r="Q564" s="162">
        <v>0</v>
      </c>
      <c r="R564" s="162">
        <f>Q564*H564</f>
        <v>0</v>
      </c>
      <c r="S564" s="162">
        <v>0</v>
      </c>
      <c r="T564" s="163">
        <f>S564*H564</f>
        <v>0</v>
      </c>
      <c r="U564" s="33"/>
      <c r="V564" s="33"/>
      <c r="W564" s="33"/>
      <c r="X564" s="33"/>
      <c r="Y564" s="33"/>
      <c r="Z564" s="33"/>
      <c r="AA564" s="33"/>
      <c r="AB564" s="33"/>
      <c r="AC564" s="33"/>
      <c r="AD564" s="33"/>
      <c r="AE564" s="33"/>
      <c r="AR564" s="164" t="s">
        <v>222</v>
      </c>
      <c r="AT564" s="164" t="s">
        <v>134</v>
      </c>
      <c r="AU564" s="164" t="s">
        <v>139</v>
      </c>
      <c r="AY564" s="18" t="s">
        <v>132</v>
      </c>
      <c r="BE564" s="165">
        <f>IF(N564="základná",J564,0)</f>
        <v>0</v>
      </c>
      <c r="BF564" s="165">
        <f>IF(N564="znížená",J564,0)</f>
        <v>0</v>
      </c>
      <c r="BG564" s="165">
        <f>IF(N564="zákl. prenesená",J564,0)</f>
        <v>0</v>
      </c>
      <c r="BH564" s="165">
        <f>IF(N564="zníž. prenesená",J564,0)</f>
        <v>0</v>
      </c>
      <c r="BI564" s="165">
        <f>IF(N564="nulová",J564,0)</f>
        <v>0</v>
      </c>
      <c r="BJ564" s="18" t="s">
        <v>139</v>
      </c>
      <c r="BK564" s="165">
        <f>ROUND(I564*H564,2)</f>
        <v>0</v>
      </c>
      <c r="BL564" s="18" t="s">
        <v>222</v>
      </c>
      <c r="BM564" s="164" t="s">
        <v>989</v>
      </c>
    </row>
    <row r="565" spans="1:65" s="12" customFormat="1" ht="22.9" customHeight="1" x14ac:dyDescent="0.2">
      <c r="B565" s="138"/>
      <c r="D565" s="139" t="s">
        <v>76</v>
      </c>
      <c r="E565" s="149" t="s">
        <v>990</v>
      </c>
      <c r="F565" s="149" t="s">
        <v>991</v>
      </c>
      <c r="I565" s="141"/>
      <c r="J565" s="150">
        <f>BK565</f>
        <v>0</v>
      </c>
      <c r="L565" s="138"/>
      <c r="M565" s="143"/>
      <c r="N565" s="144"/>
      <c r="O565" s="144"/>
      <c r="P565" s="145">
        <f>SUM(P566:P568)</f>
        <v>0</v>
      </c>
      <c r="Q565" s="144"/>
      <c r="R565" s="145">
        <f>SUM(R566:R568)</f>
        <v>2.7264000000000004E-2</v>
      </c>
      <c r="S565" s="144"/>
      <c r="T565" s="146">
        <f>SUM(T566:T568)</f>
        <v>0</v>
      </c>
      <c r="AR565" s="139" t="s">
        <v>139</v>
      </c>
      <c r="AT565" s="147" t="s">
        <v>76</v>
      </c>
      <c r="AU565" s="147" t="s">
        <v>85</v>
      </c>
      <c r="AY565" s="139" t="s">
        <v>132</v>
      </c>
      <c r="BK565" s="148">
        <f>SUM(BK566:BK568)</f>
        <v>0</v>
      </c>
    </row>
    <row r="566" spans="1:65" s="2" customFormat="1" ht="24.2" customHeight="1" x14ac:dyDescent="0.2">
      <c r="A566" s="33"/>
      <c r="B566" s="151"/>
      <c r="C566" s="152" t="s">
        <v>992</v>
      </c>
      <c r="D566" s="152" t="s">
        <v>134</v>
      </c>
      <c r="E566" s="153" t="s">
        <v>993</v>
      </c>
      <c r="F566" s="154" t="s">
        <v>994</v>
      </c>
      <c r="G566" s="155" t="s">
        <v>193</v>
      </c>
      <c r="H566" s="156">
        <v>234</v>
      </c>
      <c r="I566" s="157"/>
      <c r="J566" s="158">
        <f>ROUND(I566*H566,2)</f>
        <v>0</v>
      </c>
      <c r="K566" s="159"/>
      <c r="L566" s="34"/>
      <c r="M566" s="160" t="s">
        <v>1</v>
      </c>
      <c r="N566" s="161" t="s">
        <v>43</v>
      </c>
      <c r="O566" s="62"/>
      <c r="P566" s="162">
        <f>O566*H566</f>
        <v>0</v>
      </c>
      <c r="Q566" s="162">
        <v>9.0000000000000006E-5</v>
      </c>
      <c r="R566" s="162">
        <f>Q566*H566</f>
        <v>2.1060000000000002E-2</v>
      </c>
      <c r="S566" s="162">
        <v>0</v>
      </c>
      <c r="T566" s="163">
        <f>S566*H566</f>
        <v>0</v>
      </c>
      <c r="U566" s="33"/>
      <c r="V566" s="33"/>
      <c r="W566" s="33"/>
      <c r="X566" s="33"/>
      <c r="Y566" s="33"/>
      <c r="Z566" s="33"/>
      <c r="AA566" s="33"/>
      <c r="AB566" s="33"/>
      <c r="AC566" s="33"/>
      <c r="AD566" s="33"/>
      <c r="AE566" s="33"/>
      <c r="AR566" s="164" t="s">
        <v>222</v>
      </c>
      <c r="AT566" s="164" t="s">
        <v>134</v>
      </c>
      <c r="AU566" s="164" t="s">
        <v>139</v>
      </c>
      <c r="AY566" s="18" t="s">
        <v>132</v>
      </c>
      <c r="BE566" s="165">
        <f>IF(N566="základná",J566,0)</f>
        <v>0</v>
      </c>
      <c r="BF566" s="165">
        <f>IF(N566="znížená",J566,0)</f>
        <v>0</v>
      </c>
      <c r="BG566" s="165">
        <f>IF(N566="zákl. prenesená",J566,0)</f>
        <v>0</v>
      </c>
      <c r="BH566" s="165">
        <f>IF(N566="zníž. prenesená",J566,0)</f>
        <v>0</v>
      </c>
      <c r="BI566" s="165">
        <f>IF(N566="nulová",J566,0)</f>
        <v>0</v>
      </c>
      <c r="BJ566" s="18" t="s">
        <v>139</v>
      </c>
      <c r="BK566" s="165">
        <f>ROUND(I566*H566,2)</f>
        <v>0</v>
      </c>
      <c r="BL566" s="18" t="s">
        <v>222</v>
      </c>
      <c r="BM566" s="164" t="s">
        <v>995</v>
      </c>
    </row>
    <row r="567" spans="1:65" s="14" customFormat="1" x14ac:dyDescent="0.2">
      <c r="B567" s="174"/>
      <c r="D567" s="167" t="s">
        <v>141</v>
      </c>
      <c r="E567" s="175" t="s">
        <v>1</v>
      </c>
      <c r="F567" s="176" t="s">
        <v>996</v>
      </c>
      <c r="H567" s="177">
        <v>234</v>
      </c>
      <c r="I567" s="178"/>
      <c r="L567" s="174"/>
      <c r="M567" s="179"/>
      <c r="N567" s="180"/>
      <c r="O567" s="180"/>
      <c r="P567" s="180"/>
      <c r="Q567" s="180"/>
      <c r="R567" s="180"/>
      <c r="S567" s="180"/>
      <c r="T567" s="181"/>
      <c r="AT567" s="175" t="s">
        <v>141</v>
      </c>
      <c r="AU567" s="175" t="s">
        <v>139</v>
      </c>
      <c r="AV567" s="14" t="s">
        <v>139</v>
      </c>
      <c r="AW567" s="14" t="s">
        <v>32</v>
      </c>
      <c r="AX567" s="14" t="s">
        <v>85</v>
      </c>
      <c r="AY567" s="175" t="s">
        <v>132</v>
      </c>
    </row>
    <row r="568" spans="1:65" s="2" customFormat="1" ht="33" customHeight="1" x14ac:dyDescent="0.2">
      <c r="A568" s="33"/>
      <c r="B568" s="151"/>
      <c r="C568" s="152" t="s">
        <v>997</v>
      </c>
      <c r="D568" s="152" t="s">
        <v>134</v>
      </c>
      <c r="E568" s="153" t="s">
        <v>998</v>
      </c>
      <c r="F568" s="154" t="s">
        <v>999</v>
      </c>
      <c r="G568" s="155" t="s">
        <v>193</v>
      </c>
      <c r="H568" s="156">
        <v>18.8</v>
      </c>
      <c r="I568" s="157"/>
      <c r="J568" s="158">
        <f>ROUND(I568*H568,2)</f>
        <v>0</v>
      </c>
      <c r="K568" s="159"/>
      <c r="L568" s="34"/>
      <c r="M568" s="160" t="s">
        <v>1</v>
      </c>
      <c r="N568" s="161" t="s">
        <v>43</v>
      </c>
      <c r="O568" s="62"/>
      <c r="P568" s="162">
        <f>O568*H568</f>
        <v>0</v>
      </c>
      <c r="Q568" s="162">
        <v>3.3E-4</v>
      </c>
      <c r="R568" s="162">
        <f>Q568*H568</f>
        <v>6.2040000000000003E-3</v>
      </c>
      <c r="S568" s="162">
        <v>0</v>
      </c>
      <c r="T568" s="163">
        <f>S568*H568</f>
        <v>0</v>
      </c>
      <c r="U568" s="33"/>
      <c r="V568" s="33"/>
      <c r="W568" s="33"/>
      <c r="X568" s="33"/>
      <c r="Y568" s="33"/>
      <c r="Z568" s="33"/>
      <c r="AA568" s="33"/>
      <c r="AB568" s="33"/>
      <c r="AC568" s="33"/>
      <c r="AD568" s="33"/>
      <c r="AE568" s="33"/>
      <c r="AR568" s="164" t="s">
        <v>222</v>
      </c>
      <c r="AT568" s="164" t="s">
        <v>134</v>
      </c>
      <c r="AU568" s="164" t="s">
        <v>139</v>
      </c>
      <c r="AY568" s="18" t="s">
        <v>132</v>
      </c>
      <c r="BE568" s="165">
        <f>IF(N568="základná",J568,0)</f>
        <v>0</v>
      </c>
      <c r="BF568" s="165">
        <f>IF(N568="znížená",J568,0)</f>
        <v>0</v>
      </c>
      <c r="BG568" s="165">
        <f>IF(N568="zákl. prenesená",J568,0)</f>
        <v>0</v>
      </c>
      <c r="BH568" s="165">
        <f>IF(N568="zníž. prenesená",J568,0)</f>
        <v>0</v>
      </c>
      <c r="BI568" s="165">
        <f>IF(N568="nulová",J568,0)</f>
        <v>0</v>
      </c>
      <c r="BJ568" s="18" t="s">
        <v>139</v>
      </c>
      <c r="BK568" s="165">
        <f>ROUND(I568*H568,2)</f>
        <v>0</v>
      </c>
      <c r="BL568" s="18" t="s">
        <v>222</v>
      </c>
      <c r="BM568" s="164" t="s">
        <v>1000</v>
      </c>
    </row>
    <row r="569" spans="1:65" s="12" customFormat="1" ht="22.9" customHeight="1" x14ac:dyDescent="0.2">
      <c r="B569" s="138"/>
      <c r="D569" s="139" t="s">
        <v>76</v>
      </c>
      <c r="E569" s="149" t="s">
        <v>1001</v>
      </c>
      <c r="F569" s="149" t="s">
        <v>1002</v>
      </c>
      <c r="I569" s="141"/>
      <c r="J569" s="150">
        <f>BK569</f>
        <v>0</v>
      </c>
      <c r="L569" s="138"/>
      <c r="M569" s="143"/>
      <c r="N569" s="144"/>
      <c r="O569" s="144"/>
      <c r="P569" s="145">
        <f>SUM(P570:P600)</f>
        <v>0</v>
      </c>
      <c r="Q569" s="144"/>
      <c r="R569" s="145">
        <f>SUM(R570:R600)</f>
        <v>7.4681600000000001E-2</v>
      </c>
      <c r="S569" s="144"/>
      <c r="T569" s="146">
        <f>SUM(T570:T600)</f>
        <v>0</v>
      </c>
      <c r="AR569" s="139" t="s">
        <v>139</v>
      </c>
      <c r="AT569" s="147" t="s">
        <v>76</v>
      </c>
      <c r="AU569" s="147" t="s">
        <v>85</v>
      </c>
      <c r="AY569" s="139" t="s">
        <v>132</v>
      </c>
      <c r="BK569" s="148">
        <f>SUM(BK570:BK600)</f>
        <v>0</v>
      </c>
    </row>
    <row r="570" spans="1:65" s="2" customFormat="1" ht="21.75" customHeight="1" x14ac:dyDescent="0.2">
      <c r="A570" s="33"/>
      <c r="B570" s="151"/>
      <c r="C570" s="152" t="s">
        <v>1003</v>
      </c>
      <c r="D570" s="152" t="s">
        <v>134</v>
      </c>
      <c r="E570" s="153" t="s">
        <v>1004</v>
      </c>
      <c r="F570" s="154" t="s">
        <v>1005</v>
      </c>
      <c r="G570" s="155" t="s">
        <v>193</v>
      </c>
      <c r="H570" s="156">
        <v>87</v>
      </c>
      <c r="I570" s="157"/>
      <c r="J570" s="158">
        <f>ROUND(I570*H570,2)</f>
        <v>0</v>
      </c>
      <c r="K570" s="159"/>
      <c r="L570" s="34"/>
      <c r="M570" s="160" t="s">
        <v>1</v>
      </c>
      <c r="N570" s="161" t="s">
        <v>43</v>
      </c>
      <c r="O570" s="62"/>
      <c r="P570" s="162">
        <f>O570*H570</f>
        <v>0</v>
      </c>
      <c r="Q570" s="162">
        <v>1.7000000000000001E-4</v>
      </c>
      <c r="R570" s="162">
        <f>Q570*H570</f>
        <v>1.4790000000000001E-2</v>
      </c>
      <c r="S570" s="162">
        <v>0</v>
      </c>
      <c r="T570" s="163">
        <f>S570*H570</f>
        <v>0</v>
      </c>
      <c r="U570" s="33"/>
      <c r="V570" s="33"/>
      <c r="W570" s="33"/>
      <c r="X570" s="33"/>
      <c r="Y570" s="33"/>
      <c r="Z570" s="33"/>
      <c r="AA570" s="33"/>
      <c r="AB570" s="33"/>
      <c r="AC570" s="33"/>
      <c r="AD570" s="33"/>
      <c r="AE570" s="33"/>
      <c r="AR570" s="164" t="s">
        <v>222</v>
      </c>
      <c r="AT570" s="164" t="s">
        <v>134</v>
      </c>
      <c r="AU570" s="164" t="s">
        <v>139</v>
      </c>
      <c r="AY570" s="18" t="s">
        <v>132</v>
      </c>
      <c r="BE570" s="165">
        <f>IF(N570="základná",J570,0)</f>
        <v>0</v>
      </c>
      <c r="BF570" s="165">
        <f>IF(N570="znížená",J570,0)</f>
        <v>0</v>
      </c>
      <c r="BG570" s="165">
        <f>IF(N570="zákl. prenesená",J570,0)</f>
        <v>0</v>
      </c>
      <c r="BH570" s="165">
        <f>IF(N570="zníž. prenesená",J570,0)</f>
        <v>0</v>
      </c>
      <c r="BI570" s="165">
        <f>IF(N570="nulová",J570,0)</f>
        <v>0</v>
      </c>
      <c r="BJ570" s="18" t="s">
        <v>139</v>
      </c>
      <c r="BK570" s="165">
        <f>ROUND(I570*H570,2)</f>
        <v>0</v>
      </c>
      <c r="BL570" s="18" t="s">
        <v>222</v>
      </c>
      <c r="BM570" s="164" t="s">
        <v>1006</v>
      </c>
    </row>
    <row r="571" spans="1:65" s="13" customFormat="1" x14ac:dyDescent="0.2">
      <c r="B571" s="166"/>
      <c r="D571" s="167" t="s">
        <v>141</v>
      </c>
      <c r="E571" s="168" t="s">
        <v>1</v>
      </c>
      <c r="F571" s="169" t="s">
        <v>1007</v>
      </c>
      <c r="H571" s="168" t="s">
        <v>1</v>
      </c>
      <c r="I571" s="170"/>
      <c r="L571" s="166"/>
      <c r="M571" s="171"/>
      <c r="N571" s="172"/>
      <c r="O571" s="172"/>
      <c r="P571" s="172"/>
      <c r="Q571" s="172"/>
      <c r="R571" s="172"/>
      <c r="S571" s="172"/>
      <c r="T571" s="173"/>
      <c r="AT571" s="168" t="s">
        <v>141</v>
      </c>
      <c r="AU571" s="168" t="s">
        <v>139</v>
      </c>
      <c r="AV571" s="13" t="s">
        <v>85</v>
      </c>
      <c r="AW571" s="13" t="s">
        <v>32</v>
      </c>
      <c r="AX571" s="13" t="s">
        <v>77</v>
      </c>
      <c r="AY571" s="168" t="s">
        <v>132</v>
      </c>
    </row>
    <row r="572" spans="1:65" s="14" customFormat="1" x14ac:dyDescent="0.2">
      <c r="B572" s="174"/>
      <c r="D572" s="167" t="s">
        <v>141</v>
      </c>
      <c r="E572" s="175" t="s">
        <v>1</v>
      </c>
      <c r="F572" s="176" t="s">
        <v>1008</v>
      </c>
      <c r="H572" s="177">
        <v>41.606000000000002</v>
      </c>
      <c r="I572" s="178"/>
      <c r="L572" s="174"/>
      <c r="M572" s="179"/>
      <c r="N572" s="180"/>
      <c r="O572" s="180"/>
      <c r="P572" s="180"/>
      <c r="Q572" s="180"/>
      <c r="R572" s="180"/>
      <c r="S572" s="180"/>
      <c r="T572" s="181"/>
      <c r="AT572" s="175" t="s">
        <v>141</v>
      </c>
      <c r="AU572" s="175" t="s">
        <v>139</v>
      </c>
      <c r="AV572" s="14" t="s">
        <v>139</v>
      </c>
      <c r="AW572" s="14" t="s">
        <v>32</v>
      </c>
      <c r="AX572" s="14" t="s">
        <v>77</v>
      </c>
      <c r="AY572" s="175" t="s">
        <v>132</v>
      </c>
    </row>
    <row r="573" spans="1:65" s="14" customFormat="1" x14ac:dyDescent="0.2">
      <c r="B573" s="174"/>
      <c r="D573" s="167" t="s">
        <v>141</v>
      </c>
      <c r="E573" s="175" t="s">
        <v>1</v>
      </c>
      <c r="F573" s="176" t="s">
        <v>1009</v>
      </c>
      <c r="H573" s="177">
        <v>23.733000000000001</v>
      </c>
      <c r="I573" s="178"/>
      <c r="L573" s="174"/>
      <c r="M573" s="179"/>
      <c r="N573" s="180"/>
      <c r="O573" s="180"/>
      <c r="P573" s="180"/>
      <c r="Q573" s="180"/>
      <c r="R573" s="180"/>
      <c r="S573" s="180"/>
      <c r="T573" s="181"/>
      <c r="AT573" s="175" t="s">
        <v>141</v>
      </c>
      <c r="AU573" s="175" t="s">
        <v>139</v>
      </c>
      <c r="AV573" s="14" t="s">
        <v>139</v>
      </c>
      <c r="AW573" s="14" t="s">
        <v>32</v>
      </c>
      <c r="AX573" s="14" t="s">
        <v>77</v>
      </c>
      <c r="AY573" s="175" t="s">
        <v>132</v>
      </c>
    </row>
    <row r="574" spans="1:65" s="14" customFormat="1" x14ac:dyDescent="0.2">
      <c r="B574" s="174"/>
      <c r="D574" s="167" t="s">
        <v>141</v>
      </c>
      <c r="E574" s="175" t="s">
        <v>1</v>
      </c>
      <c r="F574" s="176" t="s">
        <v>1010</v>
      </c>
      <c r="H574" s="177">
        <v>-2.3180000000000001</v>
      </c>
      <c r="I574" s="178"/>
      <c r="L574" s="174"/>
      <c r="M574" s="179"/>
      <c r="N574" s="180"/>
      <c r="O574" s="180"/>
      <c r="P574" s="180"/>
      <c r="Q574" s="180"/>
      <c r="R574" s="180"/>
      <c r="S574" s="180"/>
      <c r="T574" s="181"/>
      <c r="AT574" s="175" t="s">
        <v>141</v>
      </c>
      <c r="AU574" s="175" t="s">
        <v>139</v>
      </c>
      <c r="AV574" s="14" t="s">
        <v>139</v>
      </c>
      <c r="AW574" s="14" t="s">
        <v>32</v>
      </c>
      <c r="AX574" s="14" t="s">
        <v>77</v>
      </c>
      <c r="AY574" s="175" t="s">
        <v>132</v>
      </c>
    </row>
    <row r="575" spans="1:65" s="14" customFormat="1" x14ac:dyDescent="0.2">
      <c r="B575" s="174"/>
      <c r="D575" s="167" t="s">
        <v>141</v>
      </c>
      <c r="E575" s="175" t="s">
        <v>1</v>
      </c>
      <c r="F575" s="176" t="s">
        <v>1011</v>
      </c>
      <c r="H575" s="177">
        <v>-6.4</v>
      </c>
      <c r="I575" s="178"/>
      <c r="L575" s="174"/>
      <c r="M575" s="179"/>
      <c r="N575" s="180"/>
      <c r="O575" s="180"/>
      <c r="P575" s="180"/>
      <c r="Q575" s="180"/>
      <c r="R575" s="180"/>
      <c r="S575" s="180"/>
      <c r="T575" s="181"/>
      <c r="AT575" s="175" t="s">
        <v>141</v>
      </c>
      <c r="AU575" s="175" t="s">
        <v>139</v>
      </c>
      <c r="AV575" s="14" t="s">
        <v>139</v>
      </c>
      <c r="AW575" s="14" t="s">
        <v>32</v>
      </c>
      <c r="AX575" s="14" t="s">
        <v>77</v>
      </c>
      <c r="AY575" s="175" t="s">
        <v>132</v>
      </c>
    </row>
    <row r="576" spans="1:65" s="13" customFormat="1" x14ac:dyDescent="0.2">
      <c r="B576" s="166"/>
      <c r="D576" s="167" t="s">
        <v>141</v>
      </c>
      <c r="E576" s="168" t="s">
        <v>1</v>
      </c>
      <c r="F576" s="169" t="s">
        <v>505</v>
      </c>
      <c r="H576" s="168" t="s">
        <v>1</v>
      </c>
      <c r="I576" s="170"/>
      <c r="L576" s="166"/>
      <c r="M576" s="171"/>
      <c r="N576" s="172"/>
      <c r="O576" s="172"/>
      <c r="P576" s="172"/>
      <c r="Q576" s="172"/>
      <c r="R576" s="172"/>
      <c r="S576" s="172"/>
      <c r="T576" s="173"/>
      <c r="AT576" s="168" t="s">
        <v>141</v>
      </c>
      <c r="AU576" s="168" t="s">
        <v>139</v>
      </c>
      <c r="AV576" s="13" t="s">
        <v>85</v>
      </c>
      <c r="AW576" s="13" t="s">
        <v>32</v>
      </c>
      <c r="AX576" s="13" t="s">
        <v>77</v>
      </c>
      <c r="AY576" s="168" t="s">
        <v>132</v>
      </c>
    </row>
    <row r="577" spans="1:65" s="14" customFormat="1" x14ac:dyDescent="0.2">
      <c r="B577" s="174"/>
      <c r="D577" s="167" t="s">
        <v>141</v>
      </c>
      <c r="E577" s="175" t="s">
        <v>1</v>
      </c>
      <c r="F577" s="176" t="s">
        <v>1012</v>
      </c>
      <c r="H577" s="177">
        <v>50.396000000000001</v>
      </c>
      <c r="I577" s="178"/>
      <c r="L577" s="174"/>
      <c r="M577" s="179"/>
      <c r="N577" s="180"/>
      <c r="O577" s="180"/>
      <c r="P577" s="180"/>
      <c r="Q577" s="180"/>
      <c r="R577" s="180"/>
      <c r="S577" s="180"/>
      <c r="T577" s="181"/>
      <c r="AT577" s="175" t="s">
        <v>141</v>
      </c>
      <c r="AU577" s="175" t="s">
        <v>139</v>
      </c>
      <c r="AV577" s="14" t="s">
        <v>139</v>
      </c>
      <c r="AW577" s="14" t="s">
        <v>32</v>
      </c>
      <c r="AX577" s="14" t="s">
        <v>77</v>
      </c>
      <c r="AY577" s="175" t="s">
        <v>132</v>
      </c>
    </row>
    <row r="578" spans="1:65" s="14" customFormat="1" x14ac:dyDescent="0.2">
      <c r="B578" s="174"/>
      <c r="D578" s="167" t="s">
        <v>141</v>
      </c>
      <c r="E578" s="175" t="s">
        <v>1</v>
      </c>
      <c r="F578" s="176" t="s">
        <v>1013</v>
      </c>
      <c r="H578" s="177">
        <v>-20.074999999999999</v>
      </c>
      <c r="I578" s="178"/>
      <c r="L578" s="174"/>
      <c r="M578" s="179"/>
      <c r="N578" s="180"/>
      <c r="O578" s="180"/>
      <c r="P578" s="180"/>
      <c r="Q578" s="180"/>
      <c r="R578" s="180"/>
      <c r="S578" s="180"/>
      <c r="T578" s="181"/>
      <c r="AT578" s="175" t="s">
        <v>141</v>
      </c>
      <c r="AU578" s="175" t="s">
        <v>139</v>
      </c>
      <c r="AV578" s="14" t="s">
        <v>139</v>
      </c>
      <c r="AW578" s="14" t="s">
        <v>32</v>
      </c>
      <c r="AX578" s="14" t="s">
        <v>77</v>
      </c>
      <c r="AY578" s="175" t="s">
        <v>132</v>
      </c>
    </row>
    <row r="579" spans="1:65" s="16" customFormat="1" x14ac:dyDescent="0.2">
      <c r="B579" s="193"/>
      <c r="D579" s="167" t="s">
        <v>141</v>
      </c>
      <c r="E579" s="194" t="s">
        <v>1</v>
      </c>
      <c r="F579" s="195" t="s">
        <v>307</v>
      </c>
      <c r="H579" s="196">
        <v>86.941999999999993</v>
      </c>
      <c r="I579" s="197"/>
      <c r="L579" s="193"/>
      <c r="M579" s="198"/>
      <c r="N579" s="199"/>
      <c r="O579" s="199"/>
      <c r="P579" s="199"/>
      <c r="Q579" s="199"/>
      <c r="R579" s="199"/>
      <c r="S579" s="199"/>
      <c r="T579" s="200"/>
      <c r="AT579" s="194" t="s">
        <v>141</v>
      </c>
      <c r="AU579" s="194" t="s">
        <v>139</v>
      </c>
      <c r="AV579" s="16" t="s">
        <v>147</v>
      </c>
      <c r="AW579" s="16" t="s">
        <v>32</v>
      </c>
      <c r="AX579" s="16" t="s">
        <v>77</v>
      </c>
      <c r="AY579" s="194" t="s">
        <v>132</v>
      </c>
    </row>
    <row r="580" spans="1:65" s="14" customFormat="1" x14ac:dyDescent="0.2">
      <c r="B580" s="174"/>
      <c r="D580" s="167" t="s">
        <v>141</v>
      </c>
      <c r="E580" s="175" t="s">
        <v>1</v>
      </c>
      <c r="F580" s="176" t="s">
        <v>1014</v>
      </c>
      <c r="H580" s="177">
        <v>87</v>
      </c>
      <c r="I580" s="178"/>
      <c r="L580" s="174"/>
      <c r="M580" s="179"/>
      <c r="N580" s="180"/>
      <c r="O580" s="180"/>
      <c r="P580" s="180"/>
      <c r="Q580" s="180"/>
      <c r="R580" s="180"/>
      <c r="S580" s="180"/>
      <c r="T580" s="181"/>
      <c r="AT580" s="175" t="s">
        <v>141</v>
      </c>
      <c r="AU580" s="175" t="s">
        <v>139</v>
      </c>
      <c r="AV580" s="14" t="s">
        <v>139</v>
      </c>
      <c r="AW580" s="14" t="s">
        <v>32</v>
      </c>
      <c r="AX580" s="14" t="s">
        <v>85</v>
      </c>
      <c r="AY580" s="175" t="s">
        <v>132</v>
      </c>
    </row>
    <row r="581" spans="1:65" s="2" customFormat="1" ht="16.5" customHeight="1" x14ac:dyDescent="0.2">
      <c r="A581" s="33"/>
      <c r="B581" s="151"/>
      <c r="C581" s="152" t="s">
        <v>1015</v>
      </c>
      <c r="D581" s="152" t="s">
        <v>134</v>
      </c>
      <c r="E581" s="153" t="s">
        <v>1016</v>
      </c>
      <c r="F581" s="154" t="s">
        <v>1017</v>
      </c>
      <c r="G581" s="155" t="s">
        <v>193</v>
      </c>
      <c r="H581" s="156">
        <v>34.299999999999997</v>
      </c>
      <c r="I581" s="157"/>
      <c r="J581" s="158">
        <f>ROUND(I581*H581,2)</f>
        <v>0</v>
      </c>
      <c r="K581" s="159"/>
      <c r="L581" s="34"/>
      <c r="M581" s="160" t="s">
        <v>1</v>
      </c>
      <c r="N581" s="161" t="s">
        <v>43</v>
      </c>
      <c r="O581" s="62"/>
      <c r="P581" s="162">
        <f>O581*H581</f>
        <v>0</v>
      </c>
      <c r="Q581" s="162">
        <v>1.9999999999999999E-6</v>
      </c>
      <c r="R581" s="162">
        <f>Q581*H581</f>
        <v>6.8599999999999987E-5</v>
      </c>
      <c r="S581" s="162">
        <v>0</v>
      </c>
      <c r="T581" s="163">
        <f>S581*H581</f>
        <v>0</v>
      </c>
      <c r="U581" s="33"/>
      <c r="V581" s="33"/>
      <c r="W581" s="33"/>
      <c r="X581" s="33"/>
      <c r="Y581" s="33"/>
      <c r="Z581" s="33"/>
      <c r="AA581" s="33"/>
      <c r="AB581" s="33"/>
      <c r="AC581" s="33"/>
      <c r="AD581" s="33"/>
      <c r="AE581" s="33"/>
      <c r="AR581" s="164" t="s">
        <v>222</v>
      </c>
      <c r="AT581" s="164" t="s">
        <v>134</v>
      </c>
      <c r="AU581" s="164" t="s">
        <v>139</v>
      </c>
      <c r="AY581" s="18" t="s">
        <v>132</v>
      </c>
      <c r="BE581" s="165">
        <f>IF(N581="základná",J581,0)</f>
        <v>0</v>
      </c>
      <c r="BF581" s="165">
        <f>IF(N581="znížená",J581,0)</f>
        <v>0</v>
      </c>
      <c r="BG581" s="165">
        <f>IF(N581="zákl. prenesená",J581,0)</f>
        <v>0</v>
      </c>
      <c r="BH581" s="165">
        <f>IF(N581="zníž. prenesená",J581,0)</f>
        <v>0</v>
      </c>
      <c r="BI581" s="165">
        <f>IF(N581="nulová",J581,0)</f>
        <v>0</v>
      </c>
      <c r="BJ581" s="18" t="s">
        <v>139</v>
      </c>
      <c r="BK581" s="165">
        <f>ROUND(I581*H581,2)</f>
        <v>0</v>
      </c>
      <c r="BL581" s="18" t="s">
        <v>222</v>
      </c>
      <c r="BM581" s="164" t="s">
        <v>1018</v>
      </c>
    </row>
    <row r="582" spans="1:65" s="13" customFormat="1" x14ac:dyDescent="0.2">
      <c r="B582" s="166"/>
      <c r="D582" s="167" t="s">
        <v>141</v>
      </c>
      <c r="E582" s="168" t="s">
        <v>1</v>
      </c>
      <c r="F582" s="169" t="s">
        <v>1019</v>
      </c>
      <c r="H582" s="168" t="s">
        <v>1</v>
      </c>
      <c r="I582" s="170"/>
      <c r="L582" s="166"/>
      <c r="M582" s="171"/>
      <c r="N582" s="172"/>
      <c r="O582" s="172"/>
      <c r="P582" s="172"/>
      <c r="Q582" s="172"/>
      <c r="R582" s="172"/>
      <c r="S582" s="172"/>
      <c r="T582" s="173"/>
      <c r="AT582" s="168" t="s">
        <v>141</v>
      </c>
      <c r="AU582" s="168" t="s">
        <v>139</v>
      </c>
      <c r="AV582" s="13" t="s">
        <v>85</v>
      </c>
      <c r="AW582" s="13" t="s">
        <v>32</v>
      </c>
      <c r="AX582" s="13" t="s">
        <v>77</v>
      </c>
      <c r="AY582" s="168" t="s">
        <v>132</v>
      </c>
    </row>
    <row r="583" spans="1:65" s="14" customFormat="1" x14ac:dyDescent="0.2">
      <c r="B583" s="174"/>
      <c r="D583" s="167" t="s">
        <v>141</v>
      </c>
      <c r="E583" s="175" t="s">
        <v>1</v>
      </c>
      <c r="F583" s="176" t="s">
        <v>1020</v>
      </c>
      <c r="H583" s="177">
        <v>34.299999999999997</v>
      </c>
      <c r="I583" s="178"/>
      <c r="L583" s="174"/>
      <c r="M583" s="179"/>
      <c r="N583" s="180"/>
      <c r="O583" s="180"/>
      <c r="P583" s="180"/>
      <c r="Q583" s="180"/>
      <c r="R583" s="180"/>
      <c r="S583" s="180"/>
      <c r="T583" s="181"/>
      <c r="AT583" s="175" t="s">
        <v>141</v>
      </c>
      <c r="AU583" s="175" t="s">
        <v>139</v>
      </c>
      <c r="AV583" s="14" t="s">
        <v>139</v>
      </c>
      <c r="AW583" s="14" t="s">
        <v>32</v>
      </c>
      <c r="AX583" s="14" t="s">
        <v>85</v>
      </c>
      <c r="AY583" s="175" t="s">
        <v>132</v>
      </c>
    </row>
    <row r="584" spans="1:65" s="2" customFormat="1" ht="37.9" customHeight="1" x14ac:dyDescent="0.2">
      <c r="A584" s="33"/>
      <c r="B584" s="151"/>
      <c r="C584" s="152" t="s">
        <v>1021</v>
      </c>
      <c r="D584" s="152" t="s">
        <v>134</v>
      </c>
      <c r="E584" s="153" t="s">
        <v>1022</v>
      </c>
      <c r="F584" s="154" t="s">
        <v>1023</v>
      </c>
      <c r="G584" s="155" t="s">
        <v>193</v>
      </c>
      <c r="H584" s="156">
        <v>117.3</v>
      </c>
      <c r="I584" s="157"/>
      <c r="J584" s="158">
        <f>ROUND(I584*H584,2)</f>
        <v>0</v>
      </c>
      <c r="K584" s="159"/>
      <c r="L584" s="34"/>
      <c r="M584" s="160" t="s">
        <v>1</v>
      </c>
      <c r="N584" s="161" t="s">
        <v>43</v>
      </c>
      <c r="O584" s="62"/>
      <c r="P584" s="162">
        <f>O584*H584</f>
        <v>0</v>
      </c>
      <c r="Q584" s="162">
        <v>5.1000000000000004E-4</v>
      </c>
      <c r="R584" s="162">
        <f>Q584*H584</f>
        <v>5.9823000000000001E-2</v>
      </c>
      <c r="S584" s="162">
        <v>0</v>
      </c>
      <c r="T584" s="163">
        <f>S584*H584</f>
        <v>0</v>
      </c>
      <c r="U584" s="33"/>
      <c r="V584" s="33"/>
      <c r="W584" s="33"/>
      <c r="X584" s="33"/>
      <c r="Y584" s="33"/>
      <c r="Z584" s="33"/>
      <c r="AA584" s="33"/>
      <c r="AB584" s="33"/>
      <c r="AC584" s="33"/>
      <c r="AD584" s="33"/>
      <c r="AE584" s="33"/>
      <c r="AR584" s="164" t="s">
        <v>222</v>
      </c>
      <c r="AT584" s="164" t="s">
        <v>134</v>
      </c>
      <c r="AU584" s="164" t="s">
        <v>139</v>
      </c>
      <c r="AY584" s="18" t="s">
        <v>132</v>
      </c>
      <c r="BE584" s="165">
        <f>IF(N584="základná",J584,0)</f>
        <v>0</v>
      </c>
      <c r="BF584" s="165">
        <f>IF(N584="znížená",J584,0)</f>
        <v>0</v>
      </c>
      <c r="BG584" s="165">
        <f>IF(N584="zákl. prenesená",J584,0)</f>
        <v>0</v>
      </c>
      <c r="BH584" s="165">
        <f>IF(N584="zníž. prenesená",J584,0)</f>
        <v>0</v>
      </c>
      <c r="BI584" s="165">
        <f>IF(N584="nulová",J584,0)</f>
        <v>0</v>
      </c>
      <c r="BJ584" s="18" t="s">
        <v>139</v>
      </c>
      <c r="BK584" s="165">
        <f>ROUND(I584*H584,2)</f>
        <v>0</v>
      </c>
      <c r="BL584" s="18" t="s">
        <v>222</v>
      </c>
      <c r="BM584" s="164" t="s">
        <v>1024</v>
      </c>
    </row>
    <row r="585" spans="1:65" s="13" customFormat="1" x14ac:dyDescent="0.2">
      <c r="B585" s="166"/>
      <c r="D585" s="167" t="s">
        <v>141</v>
      </c>
      <c r="E585" s="168" t="s">
        <v>1</v>
      </c>
      <c r="F585" s="169" t="s">
        <v>1025</v>
      </c>
      <c r="H585" s="168" t="s">
        <v>1</v>
      </c>
      <c r="I585" s="170"/>
      <c r="L585" s="166"/>
      <c r="M585" s="171"/>
      <c r="N585" s="172"/>
      <c r="O585" s="172"/>
      <c r="P585" s="172"/>
      <c r="Q585" s="172"/>
      <c r="R585" s="172"/>
      <c r="S585" s="172"/>
      <c r="T585" s="173"/>
      <c r="AT585" s="168" t="s">
        <v>141</v>
      </c>
      <c r="AU585" s="168" t="s">
        <v>139</v>
      </c>
      <c r="AV585" s="13" t="s">
        <v>85</v>
      </c>
      <c r="AW585" s="13" t="s">
        <v>32</v>
      </c>
      <c r="AX585" s="13" t="s">
        <v>77</v>
      </c>
      <c r="AY585" s="168" t="s">
        <v>132</v>
      </c>
    </row>
    <row r="586" spans="1:65" s="14" customFormat="1" x14ac:dyDescent="0.2">
      <c r="B586" s="174"/>
      <c r="D586" s="167" t="s">
        <v>141</v>
      </c>
      <c r="E586" s="175" t="s">
        <v>1</v>
      </c>
      <c r="F586" s="176" t="s">
        <v>607</v>
      </c>
      <c r="H586" s="177">
        <v>18.8</v>
      </c>
      <c r="I586" s="178"/>
      <c r="L586" s="174"/>
      <c r="M586" s="179"/>
      <c r="N586" s="180"/>
      <c r="O586" s="180"/>
      <c r="P586" s="180"/>
      <c r="Q586" s="180"/>
      <c r="R586" s="180"/>
      <c r="S586" s="180"/>
      <c r="T586" s="181"/>
      <c r="AT586" s="175" t="s">
        <v>141</v>
      </c>
      <c r="AU586" s="175" t="s">
        <v>139</v>
      </c>
      <c r="AV586" s="14" t="s">
        <v>139</v>
      </c>
      <c r="AW586" s="14" t="s">
        <v>32</v>
      </c>
      <c r="AX586" s="14" t="s">
        <v>77</v>
      </c>
      <c r="AY586" s="175" t="s">
        <v>132</v>
      </c>
    </row>
    <row r="587" spans="1:65" s="13" customFormat="1" x14ac:dyDescent="0.2">
      <c r="B587" s="166"/>
      <c r="D587" s="167" t="s">
        <v>141</v>
      </c>
      <c r="E587" s="168" t="s">
        <v>1</v>
      </c>
      <c r="F587" s="169" t="s">
        <v>1026</v>
      </c>
      <c r="H587" s="168" t="s">
        <v>1</v>
      </c>
      <c r="I587" s="170"/>
      <c r="L587" s="166"/>
      <c r="M587" s="171"/>
      <c r="N587" s="172"/>
      <c r="O587" s="172"/>
      <c r="P587" s="172"/>
      <c r="Q587" s="172"/>
      <c r="R587" s="172"/>
      <c r="S587" s="172"/>
      <c r="T587" s="173"/>
      <c r="AT587" s="168" t="s">
        <v>141</v>
      </c>
      <c r="AU587" s="168" t="s">
        <v>139</v>
      </c>
      <c r="AV587" s="13" t="s">
        <v>85</v>
      </c>
      <c r="AW587" s="13" t="s">
        <v>32</v>
      </c>
      <c r="AX587" s="13" t="s">
        <v>77</v>
      </c>
      <c r="AY587" s="168" t="s">
        <v>132</v>
      </c>
    </row>
    <row r="588" spans="1:65" s="14" customFormat="1" x14ac:dyDescent="0.2">
      <c r="B588" s="174"/>
      <c r="D588" s="167" t="s">
        <v>141</v>
      </c>
      <c r="E588" s="175" t="s">
        <v>1</v>
      </c>
      <c r="F588" s="176" t="s">
        <v>1027</v>
      </c>
      <c r="H588" s="177">
        <v>15.5</v>
      </c>
      <c r="I588" s="178"/>
      <c r="L588" s="174"/>
      <c r="M588" s="179"/>
      <c r="N588" s="180"/>
      <c r="O588" s="180"/>
      <c r="P588" s="180"/>
      <c r="Q588" s="180"/>
      <c r="R588" s="180"/>
      <c r="S588" s="180"/>
      <c r="T588" s="181"/>
      <c r="AT588" s="175" t="s">
        <v>141</v>
      </c>
      <c r="AU588" s="175" t="s">
        <v>139</v>
      </c>
      <c r="AV588" s="14" t="s">
        <v>139</v>
      </c>
      <c r="AW588" s="14" t="s">
        <v>32</v>
      </c>
      <c r="AX588" s="14" t="s">
        <v>77</v>
      </c>
      <c r="AY588" s="175" t="s">
        <v>132</v>
      </c>
    </row>
    <row r="589" spans="1:65" s="13" customFormat="1" x14ac:dyDescent="0.2">
      <c r="B589" s="166"/>
      <c r="D589" s="167" t="s">
        <v>141</v>
      </c>
      <c r="E589" s="168" t="s">
        <v>1</v>
      </c>
      <c r="F589" s="169" t="s">
        <v>1028</v>
      </c>
      <c r="H589" s="168" t="s">
        <v>1</v>
      </c>
      <c r="I589" s="170"/>
      <c r="L589" s="166"/>
      <c r="M589" s="171"/>
      <c r="N589" s="172"/>
      <c r="O589" s="172"/>
      <c r="P589" s="172"/>
      <c r="Q589" s="172"/>
      <c r="R589" s="172"/>
      <c r="S589" s="172"/>
      <c r="T589" s="173"/>
      <c r="AT589" s="168" t="s">
        <v>141</v>
      </c>
      <c r="AU589" s="168" t="s">
        <v>139</v>
      </c>
      <c r="AV589" s="13" t="s">
        <v>85</v>
      </c>
      <c r="AW589" s="13" t="s">
        <v>32</v>
      </c>
      <c r="AX589" s="13" t="s">
        <v>77</v>
      </c>
      <c r="AY589" s="168" t="s">
        <v>132</v>
      </c>
    </row>
    <row r="590" spans="1:65" s="13" customFormat="1" x14ac:dyDescent="0.2">
      <c r="B590" s="166"/>
      <c r="D590" s="167" t="s">
        <v>141</v>
      </c>
      <c r="E590" s="168" t="s">
        <v>1</v>
      </c>
      <c r="F590" s="169" t="s">
        <v>1029</v>
      </c>
      <c r="H590" s="168" t="s">
        <v>1</v>
      </c>
      <c r="I590" s="170"/>
      <c r="L590" s="166"/>
      <c r="M590" s="171"/>
      <c r="N590" s="172"/>
      <c r="O590" s="172"/>
      <c r="P590" s="172"/>
      <c r="Q590" s="172"/>
      <c r="R590" s="172"/>
      <c r="S590" s="172"/>
      <c r="T590" s="173"/>
      <c r="AT590" s="168" t="s">
        <v>141</v>
      </c>
      <c r="AU590" s="168" t="s">
        <v>139</v>
      </c>
      <c r="AV590" s="13" t="s">
        <v>85</v>
      </c>
      <c r="AW590" s="13" t="s">
        <v>32</v>
      </c>
      <c r="AX590" s="13" t="s">
        <v>77</v>
      </c>
      <c r="AY590" s="168" t="s">
        <v>132</v>
      </c>
    </row>
    <row r="591" spans="1:65" s="14" customFormat="1" x14ac:dyDescent="0.2">
      <c r="B591" s="174"/>
      <c r="D591" s="167" t="s">
        <v>141</v>
      </c>
      <c r="E591" s="175" t="s">
        <v>1</v>
      </c>
      <c r="F591" s="176" t="s">
        <v>1008</v>
      </c>
      <c r="H591" s="177">
        <v>41.606000000000002</v>
      </c>
      <c r="I591" s="178"/>
      <c r="L591" s="174"/>
      <c r="M591" s="179"/>
      <c r="N591" s="180"/>
      <c r="O591" s="180"/>
      <c r="P591" s="180"/>
      <c r="Q591" s="180"/>
      <c r="R591" s="180"/>
      <c r="S591" s="180"/>
      <c r="T591" s="181"/>
      <c r="AT591" s="175" t="s">
        <v>141</v>
      </c>
      <c r="AU591" s="175" t="s">
        <v>139</v>
      </c>
      <c r="AV591" s="14" t="s">
        <v>139</v>
      </c>
      <c r="AW591" s="14" t="s">
        <v>32</v>
      </c>
      <c r="AX591" s="14" t="s">
        <v>77</v>
      </c>
      <c r="AY591" s="175" t="s">
        <v>132</v>
      </c>
    </row>
    <row r="592" spans="1:65" s="14" customFormat="1" x14ac:dyDescent="0.2">
      <c r="B592" s="174"/>
      <c r="D592" s="167" t="s">
        <v>141</v>
      </c>
      <c r="E592" s="175" t="s">
        <v>1</v>
      </c>
      <c r="F592" s="176" t="s">
        <v>1009</v>
      </c>
      <c r="H592" s="177">
        <v>23.733000000000001</v>
      </c>
      <c r="I592" s="178"/>
      <c r="L592" s="174"/>
      <c r="M592" s="179"/>
      <c r="N592" s="180"/>
      <c r="O592" s="180"/>
      <c r="P592" s="180"/>
      <c r="Q592" s="180"/>
      <c r="R592" s="180"/>
      <c r="S592" s="180"/>
      <c r="T592" s="181"/>
      <c r="AT592" s="175" t="s">
        <v>141</v>
      </c>
      <c r="AU592" s="175" t="s">
        <v>139</v>
      </c>
      <c r="AV592" s="14" t="s">
        <v>139</v>
      </c>
      <c r="AW592" s="14" t="s">
        <v>32</v>
      </c>
      <c r="AX592" s="14" t="s">
        <v>77</v>
      </c>
      <c r="AY592" s="175" t="s">
        <v>132</v>
      </c>
    </row>
    <row r="593" spans="1:51" s="14" customFormat="1" x14ac:dyDescent="0.2">
      <c r="B593" s="174"/>
      <c r="D593" s="167" t="s">
        <v>141</v>
      </c>
      <c r="E593" s="175" t="s">
        <v>1</v>
      </c>
      <c r="F593" s="176" t="s">
        <v>1010</v>
      </c>
      <c r="H593" s="177">
        <v>-2.3180000000000001</v>
      </c>
      <c r="I593" s="178"/>
      <c r="L593" s="174"/>
      <c r="M593" s="179"/>
      <c r="N593" s="180"/>
      <c r="O593" s="180"/>
      <c r="P593" s="180"/>
      <c r="Q593" s="180"/>
      <c r="R593" s="180"/>
      <c r="S593" s="180"/>
      <c r="T593" s="181"/>
      <c r="AT593" s="175" t="s">
        <v>141</v>
      </c>
      <c r="AU593" s="175" t="s">
        <v>139</v>
      </c>
      <c r="AV593" s="14" t="s">
        <v>139</v>
      </c>
      <c r="AW593" s="14" t="s">
        <v>32</v>
      </c>
      <c r="AX593" s="14" t="s">
        <v>77</v>
      </c>
      <c r="AY593" s="175" t="s">
        <v>132</v>
      </c>
    </row>
    <row r="594" spans="1:51" s="14" customFormat="1" x14ac:dyDescent="0.2">
      <c r="B594" s="174"/>
      <c r="D594" s="167" t="s">
        <v>141</v>
      </c>
      <c r="E594" s="175" t="s">
        <v>1</v>
      </c>
      <c r="F594" s="176" t="s">
        <v>1011</v>
      </c>
      <c r="H594" s="177">
        <v>-6.4</v>
      </c>
      <c r="I594" s="178"/>
      <c r="L594" s="174"/>
      <c r="M594" s="179"/>
      <c r="N594" s="180"/>
      <c r="O594" s="180"/>
      <c r="P594" s="180"/>
      <c r="Q594" s="180"/>
      <c r="R594" s="180"/>
      <c r="S594" s="180"/>
      <c r="T594" s="181"/>
      <c r="AT594" s="175" t="s">
        <v>141</v>
      </c>
      <c r="AU594" s="175" t="s">
        <v>139</v>
      </c>
      <c r="AV594" s="14" t="s">
        <v>139</v>
      </c>
      <c r="AW594" s="14" t="s">
        <v>32</v>
      </c>
      <c r="AX594" s="14" t="s">
        <v>77</v>
      </c>
      <c r="AY594" s="175" t="s">
        <v>132</v>
      </c>
    </row>
    <row r="595" spans="1:51" s="13" customFormat="1" x14ac:dyDescent="0.2">
      <c r="B595" s="166"/>
      <c r="D595" s="167" t="s">
        <v>141</v>
      </c>
      <c r="E595" s="168" t="s">
        <v>1</v>
      </c>
      <c r="F595" s="169" t="s">
        <v>505</v>
      </c>
      <c r="H595" s="168" t="s">
        <v>1</v>
      </c>
      <c r="I595" s="170"/>
      <c r="L595" s="166"/>
      <c r="M595" s="171"/>
      <c r="N595" s="172"/>
      <c r="O595" s="172"/>
      <c r="P595" s="172"/>
      <c r="Q595" s="172"/>
      <c r="R595" s="172"/>
      <c r="S595" s="172"/>
      <c r="T595" s="173"/>
      <c r="AT595" s="168" t="s">
        <v>141</v>
      </c>
      <c r="AU595" s="168" t="s">
        <v>139</v>
      </c>
      <c r="AV595" s="13" t="s">
        <v>85</v>
      </c>
      <c r="AW595" s="13" t="s">
        <v>32</v>
      </c>
      <c r="AX595" s="13" t="s">
        <v>77</v>
      </c>
      <c r="AY595" s="168" t="s">
        <v>132</v>
      </c>
    </row>
    <row r="596" spans="1:51" s="14" customFormat="1" x14ac:dyDescent="0.2">
      <c r="B596" s="174"/>
      <c r="D596" s="167" t="s">
        <v>141</v>
      </c>
      <c r="E596" s="175" t="s">
        <v>1</v>
      </c>
      <c r="F596" s="176" t="s">
        <v>1012</v>
      </c>
      <c r="H596" s="177">
        <v>50.396000000000001</v>
      </c>
      <c r="I596" s="178"/>
      <c r="L596" s="174"/>
      <c r="M596" s="179"/>
      <c r="N596" s="180"/>
      <c r="O596" s="180"/>
      <c r="P596" s="180"/>
      <c r="Q596" s="180"/>
      <c r="R596" s="180"/>
      <c r="S596" s="180"/>
      <c r="T596" s="181"/>
      <c r="AT596" s="175" t="s">
        <v>141</v>
      </c>
      <c r="AU596" s="175" t="s">
        <v>139</v>
      </c>
      <c r="AV596" s="14" t="s">
        <v>139</v>
      </c>
      <c r="AW596" s="14" t="s">
        <v>32</v>
      </c>
      <c r="AX596" s="14" t="s">
        <v>77</v>
      </c>
      <c r="AY596" s="175" t="s">
        <v>132</v>
      </c>
    </row>
    <row r="597" spans="1:51" s="14" customFormat="1" x14ac:dyDescent="0.2">
      <c r="B597" s="174"/>
      <c r="D597" s="167" t="s">
        <v>141</v>
      </c>
      <c r="E597" s="175" t="s">
        <v>1</v>
      </c>
      <c r="F597" s="176" t="s">
        <v>1013</v>
      </c>
      <c r="H597" s="177">
        <v>-20.074999999999999</v>
      </c>
      <c r="I597" s="178"/>
      <c r="L597" s="174"/>
      <c r="M597" s="179"/>
      <c r="N597" s="180"/>
      <c r="O597" s="180"/>
      <c r="P597" s="180"/>
      <c r="Q597" s="180"/>
      <c r="R597" s="180"/>
      <c r="S597" s="180"/>
      <c r="T597" s="181"/>
      <c r="AT597" s="175" t="s">
        <v>141</v>
      </c>
      <c r="AU597" s="175" t="s">
        <v>139</v>
      </c>
      <c r="AV597" s="14" t="s">
        <v>139</v>
      </c>
      <c r="AW597" s="14" t="s">
        <v>32</v>
      </c>
      <c r="AX597" s="14" t="s">
        <v>77</v>
      </c>
      <c r="AY597" s="175" t="s">
        <v>132</v>
      </c>
    </row>
    <row r="598" spans="1:51" s="14" customFormat="1" x14ac:dyDescent="0.2">
      <c r="B598" s="174"/>
      <c r="D598" s="167" t="s">
        <v>141</v>
      </c>
      <c r="E598" s="175" t="s">
        <v>1</v>
      </c>
      <c r="F598" s="176" t="s">
        <v>509</v>
      </c>
      <c r="H598" s="177">
        <v>-4</v>
      </c>
      <c r="I598" s="178"/>
      <c r="L598" s="174"/>
      <c r="M598" s="179"/>
      <c r="N598" s="180"/>
      <c r="O598" s="180"/>
      <c r="P598" s="180"/>
      <c r="Q598" s="180"/>
      <c r="R598" s="180"/>
      <c r="S598" s="180"/>
      <c r="T598" s="181"/>
      <c r="AT598" s="175" t="s">
        <v>141</v>
      </c>
      <c r="AU598" s="175" t="s">
        <v>139</v>
      </c>
      <c r="AV598" s="14" t="s">
        <v>139</v>
      </c>
      <c r="AW598" s="14" t="s">
        <v>32</v>
      </c>
      <c r="AX598" s="14" t="s">
        <v>77</v>
      </c>
      <c r="AY598" s="175" t="s">
        <v>132</v>
      </c>
    </row>
    <row r="599" spans="1:51" s="16" customFormat="1" x14ac:dyDescent="0.2">
      <c r="B599" s="193"/>
      <c r="D599" s="167" t="s">
        <v>141</v>
      </c>
      <c r="E599" s="194" t="s">
        <v>1</v>
      </c>
      <c r="F599" s="195" t="s">
        <v>307</v>
      </c>
      <c r="H599" s="196">
        <v>117.242</v>
      </c>
      <c r="I599" s="197"/>
      <c r="L599" s="193"/>
      <c r="M599" s="198"/>
      <c r="N599" s="199"/>
      <c r="O599" s="199"/>
      <c r="P599" s="199"/>
      <c r="Q599" s="199"/>
      <c r="R599" s="199"/>
      <c r="S599" s="199"/>
      <c r="T599" s="200"/>
      <c r="AT599" s="194" t="s">
        <v>141</v>
      </c>
      <c r="AU599" s="194" t="s">
        <v>139</v>
      </c>
      <c r="AV599" s="16" t="s">
        <v>147</v>
      </c>
      <c r="AW599" s="16" t="s">
        <v>32</v>
      </c>
      <c r="AX599" s="16" t="s">
        <v>77</v>
      </c>
      <c r="AY599" s="194" t="s">
        <v>132</v>
      </c>
    </row>
    <row r="600" spans="1:51" s="14" customFormat="1" x14ac:dyDescent="0.2">
      <c r="B600" s="174"/>
      <c r="D600" s="167" t="s">
        <v>141</v>
      </c>
      <c r="E600" s="175" t="s">
        <v>1</v>
      </c>
      <c r="F600" s="176" t="s">
        <v>1030</v>
      </c>
      <c r="H600" s="177">
        <v>117.3</v>
      </c>
      <c r="I600" s="178"/>
      <c r="L600" s="174"/>
      <c r="M600" s="213"/>
      <c r="N600" s="214"/>
      <c r="O600" s="214"/>
      <c r="P600" s="214"/>
      <c r="Q600" s="214"/>
      <c r="R600" s="214"/>
      <c r="S600" s="214"/>
      <c r="T600" s="215"/>
      <c r="AT600" s="175" t="s">
        <v>141</v>
      </c>
      <c r="AU600" s="175" t="s">
        <v>139</v>
      </c>
      <c r="AV600" s="14" t="s">
        <v>139</v>
      </c>
      <c r="AW600" s="14" t="s">
        <v>32</v>
      </c>
      <c r="AX600" s="14" t="s">
        <v>85</v>
      </c>
      <c r="AY600" s="175" t="s">
        <v>132</v>
      </c>
    </row>
    <row r="601" spans="1:51" s="2" customFormat="1" ht="6.95" customHeight="1" x14ac:dyDescent="0.2">
      <c r="A601" s="33"/>
      <c r="B601" s="51"/>
      <c r="C601" s="52"/>
      <c r="D601" s="52"/>
      <c r="E601" s="52"/>
      <c r="F601" s="52"/>
      <c r="G601" s="52"/>
      <c r="H601" s="52"/>
      <c r="I601" s="52"/>
      <c r="J601" s="52"/>
      <c r="K601" s="52"/>
      <c r="L601" s="34"/>
      <c r="M601" s="33"/>
      <c r="O601" s="33"/>
      <c r="P601" s="33"/>
      <c r="Q601" s="33"/>
      <c r="R601" s="33"/>
      <c r="S601" s="33"/>
      <c r="T601" s="33"/>
      <c r="U601" s="33"/>
      <c r="V601" s="33"/>
      <c r="W601" s="33"/>
      <c r="X601" s="33"/>
      <c r="Y601" s="33"/>
      <c r="Z601" s="33"/>
      <c r="AA601" s="33"/>
      <c r="AB601" s="33"/>
      <c r="AC601" s="33"/>
      <c r="AD601" s="33"/>
      <c r="AE601" s="33"/>
    </row>
  </sheetData>
  <autoFilter ref="C136:K600" xr:uid="{00000000-0009-0000-0000-000002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64"/>
  <sheetViews>
    <sheetView showGridLines="0" topLeftCell="A19" workbookViewId="0">
      <selection activeCell="I43" sqref="I43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48" t="s">
        <v>5</v>
      </c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8" t="s">
        <v>92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 x14ac:dyDescent="0.2">
      <c r="B4" s="21"/>
      <c r="D4" s="22" t="s">
        <v>102</v>
      </c>
      <c r="L4" s="21"/>
      <c r="M4" s="97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8" t="s">
        <v>15</v>
      </c>
      <c r="L6" s="21"/>
    </row>
    <row r="7" spans="1:46" s="1" customFormat="1" ht="16.5" customHeight="1" x14ac:dyDescent="0.2">
      <c r="B7" s="21"/>
      <c r="E7" s="264" t="str">
        <f>'Rekapitulácia stavby'!K6</f>
        <v>Rekonštrukcia RD na budovu pre obchod a služby</v>
      </c>
      <c r="F7" s="265"/>
      <c r="G7" s="265"/>
      <c r="H7" s="265"/>
      <c r="L7" s="21"/>
    </row>
    <row r="8" spans="1:46" s="2" customFormat="1" ht="12" customHeight="1" x14ac:dyDescent="0.2">
      <c r="A8" s="33"/>
      <c r="B8" s="34"/>
      <c r="C8" s="33"/>
      <c r="D8" s="28" t="s">
        <v>103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 x14ac:dyDescent="0.2">
      <c r="A9" s="33"/>
      <c r="B9" s="34"/>
      <c r="C9" s="33"/>
      <c r="D9" s="33"/>
      <c r="E9" s="242" t="s">
        <v>1031</v>
      </c>
      <c r="F9" s="263"/>
      <c r="G9" s="263"/>
      <c r="H9" s="26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 x14ac:dyDescent="0.2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 x14ac:dyDescent="0.2">
      <c r="A12" s="33"/>
      <c r="B12" s="34"/>
      <c r="C12" s="33"/>
      <c r="D12" s="28" t="s">
        <v>19</v>
      </c>
      <c r="E12" s="33"/>
      <c r="F12" s="26" t="s">
        <v>105</v>
      </c>
      <c r="G12" s="33"/>
      <c r="H12" s="33"/>
      <c r="I12" s="28" t="s">
        <v>21</v>
      </c>
      <c r="J12" s="59" t="str">
        <f>'Rekapitulácia stavby'!AN8</f>
        <v>1. 11. 2021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 x14ac:dyDescent="0.2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IF('Rekapitulácia stavby'!AN10="","",'Rekapitulácia stavby'!AN10)</f>
        <v>46430776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 x14ac:dyDescent="0.2">
      <c r="A15" s="33"/>
      <c r="B15" s="34"/>
      <c r="C15" s="33"/>
      <c r="D15" s="33"/>
      <c r="E15" s="26" t="str">
        <f>IF('Rekapitulácia stavby'!E11="","",'Rekapitulácia stavby'!E11)</f>
        <v>Mgr.Tímea Kovács</v>
      </c>
      <c r="F15" s="33"/>
      <c r="G15" s="33"/>
      <c r="H15" s="33"/>
      <c r="I15" s="28" t="s">
        <v>27</v>
      </c>
      <c r="J15" s="26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28" t="s">
        <v>27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24</v>
      </c>
      <c r="J20" s="26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tr">
        <f>IF('Rekapitulácia stavby'!E17="","",'Rekapitulácia stavby'!E17)</f>
        <v>Ing.Pavol Nagy</v>
      </c>
      <c r="F21" s="33"/>
      <c r="G21" s="33"/>
      <c r="H21" s="33"/>
      <c r="I21" s="28" t="s">
        <v>27</v>
      </c>
      <c r="J21" s="26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24</v>
      </c>
      <c r="J23" s="26" t="str">
        <f>IF('Rekapitulácia stavby'!AN19="","",'Rekapitulácia stavby'!AN19)</f>
        <v>43165346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 t="str">
        <f>IF('Rekapitulácia stavby'!E20="","",'Rekapitulácia stavby'!E20)</f>
        <v>Ing.Silvia Gujberová</v>
      </c>
      <c r="F24" s="33"/>
      <c r="G24" s="33"/>
      <c r="H24" s="33"/>
      <c r="I24" s="28" t="s">
        <v>27</v>
      </c>
      <c r="J24" s="26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36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8"/>
      <c r="B27" s="99"/>
      <c r="C27" s="98"/>
      <c r="D27" s="98"/>
      <c r="E27" s="262" t="s">
        <v>1</v>
      </c>
      <c r="F27" s="262"/>
      <c r="G27" s="262"/>
      <c r="H27" s="262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101" t="s">
        <v>37</v>
      </c>
      <c r="E30" s="33"/>
      <c r="F30" s="33"/>
      <c r="G30" s="33"/>
      <c r="H30" s="33"/>
      <c r="I30" s="33"/>
      <c r="J30" s="75">
        <f>ROUND(J125,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102" t="s">
        <v>41</v>
      </c>
      <c r="E33" s="39" t="s">
        <v>42</v>
      </c>
      <c r="F33" s="103">
        <f>ROUND((SUM(BE125:BE163)),  2)</f>
        <v>0</v>
      </c>
      <c r="G33" s="104"/>
      <c r="H33" s="104"/>
      <c r="I33" s="105">
        <v>0.2</v>
      </c>
      <c r="J33" s="103">
        <f>ROUND(((SUM(BE125:BE163))*I33),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39" t="s">
        <v>43</v>
      </c>
      <c r="F34" s="103">
        <f>ROUND((SUM(BF125:BF163)),  2)</f>
        <v>0</v>
      </c>
      <c r="G34" s="104"/>
      <c r="H34" s="104"/>
      <c r="I34" s="105">
        <v>0.2</v>
      </c>
      <c r="J34" s="103">
        <f>ROUND(((SUM(BF125:BF163))*I34),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44</v>
      </c>
      <c r="F35" s="106">
        <f>ROUND((SUM(BG125:BG163)),  2)</f>
        <v>0</v>
      </c>
      <c r="G35" s="33"/>
      <c r="H35" s="33"/>
      <c r="I35" s="107">
        <v>0.2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45</v>
      </c>
      <c r="F36" s="106">
        <f>ROUND((SUM(BH125:BH163)),  2)</f>
        <v>0</v>
      </c>
      <c r="G36" s="33"/>
      <c r="H36" s="33"/>
      <c r="I36" s="107">
        <v>0.2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39" t="s">
        <v>46</v>
      </c>
      <c r="F37" s="103">
        <f>ROUND((SUM(BI125:BI163)),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8"/>
      <c r="D39" s="109" t="s">
        <v>47</v>
      </c>
      <c r="E39" s="64"/>
      <c r="F39" s="64"/>
      <c r="G39" s="110" t="s">
        <v>48</v>
      </c>
      <c r="H39" s="111" t="s">
        <v>49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6"/>
      <c r="D50" s="47" t="s">
        <v>50</v>
      </c>
      <c r="E50" s="48"/>
      <c r="F50" s="48"/>
      <c r="G50" s="47" t="s">
        <v>51</v>
      </c>
      <c r="H50" s="48"/>
      <c r="I50" s="48"/>
      <c r="J50" s="48"/>
      <c r="K50" s="48"/>
      <c r="L50" s="46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9" t="s">
        <v>52</v>
      </c>
      <c r="E61" s="36"/>
      <c r="F61" s="114" t="s">
        <v>53</v>
      </c>
      <c r="G61" s="49" t="s">
        <v>1493</v>
      </c>
      <c r="H61" s="36"/>
      <c r="I61" s="36"/>
      <c r="J61" s="115" t="s">
        <v>53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7" t="s">
        <v>54</v>
      </c>
      <c r="E65" s="50"/>
      <c r="F65" s="50"/>
      <c r="G65" s="47" t="s">
        <v>55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9" t="s">
        <v>52</v>
      </c>
      <c r="E76" s="36"/>
      <c r="F76" s="114" t="s">
        <v>53</v>
      </c>
      <c r="G76" s="49" t="s">
        <v>52</v>
      </c>
      <c r="H76" s="36"/>
      <c r="I76" s="36"/>
      <c r="J76" s="115" t="s">
        <v>53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106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64" t="str">
        <f>E7</f>
        <v>Rekonštrukcia RD na budovu pre obchod a služby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103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42" t="str">
        <f>E9</f>
        <v>03 - Vnútorná zdravotechnika</v>
      </c>
      <c r="F87" s="263"/>
      <c r="G87" s="263"/>
      <c r="H87" s="26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19</v>
      </c>
      <c r="D89" s="33"/>
      <c r="E89" s="33"/>
      <c r="F89" s="26" t="str">
        <f>F12</f>
        <v xml:space="preserve"> </v>
      </c>
      <c r="G89" s="33"/>
      <c r="H89" s="33"/>
      <c r="I89" s="28" t="s">
        <v>21</v>
      </c>
      <c r="J89" s="59" t="str">
        <f>IF(J12="","",J12)</f>
        <v>1. 11. 2021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 x14ac:dyDescent="0.2">
      <c r="A91" s="33"/>
      <c r="B91" s="34"/>
      <c r="C91" s="28" t="s">
        <v>23</v>
      </c>
      <c r="D91" s="33"/>
      <c r="E91" s="33"/>
      <c r="F91" s="26" t="str">
        <f>E15</f>
        <v>Mgr.Tímea Kovács</v>
      </c>
      <c r="G91" s="33"/>
      <c r="H91" s="33"/>
      <c r="I91" s="28" t="s">
        <v>30</v>
      </c>
      <c r="J91" s="31" t="str">
        <f>E21</f>
        <v>Ing.Pavol Nagy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Ing.Silvia Gujberová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6" t="s">
        <v>107</v>
      </c>
      <c r="D94" s="108"/>
      <c r="E94" s="108"/>
      <c r="F94" s="108"/>
      <c r="G94" s="108"/>
      <c r="H94" s="108"/>
      <c r="I94" s="108"/>
      <c r="J94" s="117" t="s">
        <v>108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8" t="s">
        <v>109</v>
      </c>
      <c r="D96" s="33"/>
      <c r="E96" s="33"/>
      <c r="F96" s="33"/>
      <c r="G96" s="33"/>
      <c r="H96" s="33"/>
      <c r="I96" s="33"/>
      <c r="J96" s="75">
        <f>J125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5" customHeight="1" x14ac:dyDescent="0.2">
      <c r="B97" s="119"/>
      <c r="D97" s="120" t="s">
        <v>111</v>
      </c>
      <c r="E97" s="121"/>
      <c r="F97" s="121"/>
      <c r="G97" s="121"/>
      <c r="H97" s="121"/>
      <c r="I97" s="121"/>
      <c r="J97" s="122">
        <f>J126</f>
        <v>0</v>
      </c>
      <c r="L97" s="119"/>
    </row>
    <row r="98" spans="1:31" s="10" customFormat="1" ht="19.899999999999999" customHeight="1" x14ac:dyDescent="0.2">
      <c r="B98" s="123"/>
      <c r="D98" s="124" t="s">
        <v>270</v>
      </c>
      <c r="E98" s="125"/>
      <c r="F98" s="125"/>
      <c r="G98" s="125"/>
      <c r="H98" s="125"/>
      <c r="I98" s="125"/>
      <c r="J98" s="126">
        <f>J127</f>
        <v>0</v>
      </c>
      <c r="L98" s="123"/>
    </row>
    <row r="99" spans="1:31" s="10" customFormat="1" ht="19.899999999999999" customHeight="1" x14ac:dyDescent="0.2">
      <c r="B99" s="123"/>
      <c r="D99" s="124" t="s">
        <v>1032</v>
      </c>
      <c r="E99" s="125"/>
      <c r="F99" s="125"/>
      <c r="G99" s="125"/>
      <c r="H99" s="125"/>
      <c r="I99" s="125"/>
      <c r="J99" s="126">
        <f>J129</f>
        <v>0</v>
      </c>
      <c r="L99" s="123"/>
    </row>
    <row r="100" spans="1:31" s="10" customFormat="1" ht="19.899999999999999" customHeight="1" x14ac:dyDescent="0.2">
      <c r="B100" s="123"/>
      <c r="D100" s="124" t="s">
        <v>273</v>
      </c>
      <c r="E100" s="125"/>
      <c r="F100" s="125"/>
      <c r="G100" s="125"/>
      <c r="H100" s="125"/>
      <c r="I100" s="125"/>
      <c r="J100" s="126">
        <f>J133</f>
        <v>0</v>
      </c>
      <c r="L100" s="123"/>
    </row>
    <row r="101" spans="1:31" s="9" customFormat="1" ht="24.95" customHeight="1" x14ac:dyDescent="0.2">
      <c r="B101" s="119"/>
      <c r="D101" s="120" t="s">
        <v>114</v>
      </c>
      <c r="E101" s="121"/>
      <c r="F101" s="121"/>
      <c r="G101" s="121"/>
      <c r="H101" s="121"/>
      <c r="I101" s="121"/>
      <c r="J101" s="122">
        <f>J135</f>
        <v>0</v>
      </c>
      <c r="L101" s="119"/>
    </row>
    <row r="102" spans="1:31" s="10" customFormat="1" ht="19.899999999999999" customHeight="1" x14ac:dyDescent="0.2">
      <c r="B102" s="123"/>
      <c r="D102" s="124" t="s">
        <v>275</v>
      </c>
      <c r="E102" s="125"/>
      <c r="F102" s="125"/>
      <c r="G102" s="125"/>
      <c r="H102" s="125"/>
      <c r="I102" s="125"/>
      <c r="J102" s="126">
        <f>J136</f>
        <v>0</v>
      </c>
      <c r="L102" s="123"/>
    </row>
    <row r="103" spans="1:31" s="10" customFormat="1" ht="19.899999999999999" customHeight="1" x14ac:dyDescent="0.2">
      <c r="B103" s="123"/>
      <c r="D103" s="124" t="s">
        <v>1033</v>
      </c>
      <c r="E103" s="125"/>
      <c r="F103" s="125"/>
      <c r="G103" s="125"/>
      <c r="H103" s="125"/>
      <c r="I103" s="125"/>
      <c r="J103" s="126">
        <f>J141</f>
        <v>0</v>
      </c>
      <c r="L103" s="123"/>
    </row>
    <row r="104" spans="1:31" s="10" customFormat="1" ht="19.899999999999999" customHeight="1" x14ac:dyDescent="0.2">
      <c r="B104" s="123"/>
      <c r="D104" s="124" t="s">
        <v>1034</v>
      </c>
      <c r="E104" s="125"/>
      <c r="F104" s="125"/>
      <c r="G104" s="125"/>
      <c r="H104" s="125"/>
      <c r="I104" s="125"/>
      <c r="J104" s="126">
        <f>J144</f>
        <v>0</v>
      </c>
      <c r="L104" s="123"/>
    </row>
    <row r="105" spans="1:31" s="10" customFormat="1" ht="19.899999999999999" customHeight="1" x14ac:dyDescent="0.2">
      <c r="B105" s="123"/>
      <c r="D105" s="124" t="s">
        <v>1035</v>
      </c>
      <c r="E105" s="125"/>
      <c r="F105" s="125"/>
      <c r="G105" s="125"/>
      <c r="H105" s="125"/>
      <c r="I105" s="125"/>
      <c r="J105" s="126">
        <f>J150</f>
        <v>0</v>
      </c>
      <c r="L105" s="123"/>
    </row>
    <row r="106" spans="1:31" s="2" customFormat="1" ht="21.75" customHeight="1" x14ac:dyDescent="0.2">
      <c r="A106" s="33"/>
      <c r="B106" s="34"/>
      <c r="C106" s="33"/>
      <c r="D106" s="33"/>
      <c r="E106" s="33"/>
      <c r="F106" s="33"/>
      <c r="G106" s="33"/>
      <c r="H106" s="33"/>
      <c r="I106" s="33"/>
      <c r="J106" s="33"/>
      <c r="K106" s="33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6.95" customHeight="1" x14ac:dyDescent="0.2">
      <c r="A107" s="33"/>
      <c r="B107" s="51"/>
      <c r="C107" s="52"/>
      <c r="D107" s="52"/>
      <c r="E107" s="52"/>
      <c r="F107" s="52"/>
      <c r="G107" s="52"/>
      <c r="H107" s="52"/>
      <c r="I107" s="52"/>
      <c r="J107" s="52"/>
      <c r="K107" s="52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11" spans="1:31" s="2" customFormat="1" ht="6.95" customHeight="1" x14ac:dyDescent="0.2">
      <c r="A111" s="33"/>
      <c r="B111" s="53"/>
      <c r="C111" s="54"/>
      <c r="D111" s="54"/>
      <c r="E111" s="54"/>
      <c r="F111" s="54"/>
      <c r="G111" s="54"/>
      <c r="H111" s="54"/>
      <c r="I111" s="54"/>
      <c r="J111" s="54"/>
      <c r="K111" s="54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24.95" customHeight="1" x14ac:dyDescent="0.2">
      <c r="A112" s="33"/>
      <c r="B112" s="34"/>
      <c r="C112" s="22" t="s">
        <v>118</v>
      </c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 x14ac:dyDescent="0.2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 x14ac:dyDescent="0.2">
      <c r="A114" s="33"/>
      <c r="B114" s="34"/>
      <c r="C114" s="28" t="s">
        <v>15</v>
      </c>
      <c r="D114" s="33"/>
      <c r="E114" s="33"/>
      <c r="F114" s="33"/>
      <c r="G114" s="33"/>
      <c r="H114" s="33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6.5" customHeight="1" x14ac:dyDescent="0.2">
      <c r="A115" s="33"/>
      <c r="B115" s="34"/>
      <c r="C115" s="33"/>
      <c r="D115" s="33"/>
      <c r="E115" s="264" t="str">
        <f>E7</f>
        <v>Rekonštrukcia RD na budovu pre obchod a služby</v>
      </c>
      <c r="F115" s="265"/>
      <c r="G115" s="265"/>
      <c r="H115" s="265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2" customHeight="1" x14ac:dyDescent="0.2">
      <c r="A116" s="33"/>
      <c r="B116" s="34"/>
      <c r="C116" s="28" t="s">
        <v>103</v>
      </c>
      <c r="D116" s="33"/>
      <c r="E116" s="33"/>
      <c r="F116" s="33"/>
      <c r="G116" s="33"/>
      <c r="H116" s="3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6.5" customHeight="1" x14ac:dyDescent="0.2">
      <c r="A117" s="33"/>
      <c r="B117" s="34"/>
      <c r="C117" s="33"/>
      <c r="D117" s="33"/>
      <c r="E117" s="242" t="str">
        <f>E9</f>
        <v>03 - Vnútorná zdravotechnika</v>
      </c>
      <c r="F117" s="263"/>
      <c r="G117" s="263"/>
      <c r="H117" s="26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6.95" customHeight="1" x14ac:dyDescent="0.2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12" customHeight="1" x14ac:dyDescent="0.2">
      <c r="A119" s="33"/>
      <c r="B119" s="34"/>
      <c r="C119" s="28" t="s">
        <v>19</v>
      </c>
      <c r="D119" s="33"/>
      <c r="E119" s="33"/>
      <c r="F119" s="26" t="str">
        <f>F12</f>
        <v xml:space="preserve"> </v>
      </c>
      <c r="G119" s="33"/>
      <c r="H119" s="33"/>
      <c r="I119" s="28" t="s">
        <v>21</v>
      </c>
      <c r="J119" s="59" t="str">
        <f>IF(J12="","",J12)</f>
        <v>1. 11. 2021</v>
      </c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6.95" customHeight="1" x14ac:dyDescent="0.2">
      <c r="A120" s="33"/>
      <c r="B120" s="34"/>
      <c r="C120" s="33"/>
      <c r="D120" s="33"/>
      <c r="E120" s="33"/>
      <c r="F120" s="33"/>
      <c r="G120" s="33"/>
      <c r="H120" s="33"/>
      <c r="I120" s="33"/>
      <c r="J120" s="33"/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 x14ac:dyDescent="0.2">
      <c r="A121" s="33"/>
      <c r="B121" s="34"/>
      <c r="C121" s="28" t="s">
        <v>23</v>
      </c>
      <c r="D121" s="33"/>
      <c r="E121" s="33"/>
      <c r="F121" s="26" t="str">
        <f>E15</f>
        <v>Mgr.Tímea Kovács</v>
      </c>
      <c r="G121" s="33"/>
      <c r="H121" s="33"/>
      <c r="I121" s="28" t="s">
        <v>30</v>
      </c>
      <c r="J121" s="31" t="str">
        <f>E21</f>
        <v>Ing.Pavol Nagy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5.2" customHeight="1" x14ac:dyDescent="0.2">
      <c r="A122" s="33"/>
      <c r="B122" s="34"/>
      <c r="C122" s="28" t="s">
        <v>28</v>
      </c>
      <c r="D122" s="33"/>
      <c r="E122" s="33"/>
      <c r="F122" s="26" t="str">
        <f>IF(E18="","",E18)</f>
        <v>Vyplň údaj</v>
      </c>
      <c r="G122" s="33"/>
      <c r="H122" s="33"/>
      <c r="I122" s="28" t="s">
        <v>33</v>
      </c>
      <c r="J122" s="31" t="str">
        <f>E24</f>
        <v>Ing.Silvia Gujberová</v>
      </c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2" customFormat="1" ht="10.35" customHeight="1" x14ac:dyDescent="0.2">
      <c r="A123" s="33"/>
      <c r="B123" s="34"/>
      <c r="C123" s="33"/>
      <c r="D123" s="33"/>
      <c r="E123" s="33"/>
      <c r="F123" s="33"/>
      <c r="G123" s="33"/>
      <c r="H123" s="33"/>
      <c r="I123" s="33"/>
      <c r="J123" s="33"/>
      <c r="K123" s="33"/>
      <c r="L123" s="46"/>
      <c r="S123" s="33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</row>
    <row r="124" spans="1:65" s="11" customFormat="1" ht="29.25" customHeight="1" x14ac:dyDescent="0.2">
      <c r="A124" s="127"/>
      <c r="B124" s="128"/>
      <c r="C124" s="129" t="s">
        <v>119</v>
      </c>
      <c r="D124" s="130" t="s">
        <v>62</v>
      </c>
      <c r="E124" s="130" t="s">
        <v>58</v>
      </c>
      <c r="F124" s="130" t="s">
        <v>59</v>
      </c>
      <c r="G124" s="130" t="s">
        <v>120</v>
      </c>
      <c r="H124" s="130" t="s">
        <v>121</v>
      </c>
      <c r="I124" s="130" t="s">
        <v>122</v>
      </c>
      <c r="J124" s="131" t="s">
        <v>108</v>
      </c>
      <c r="K124" s="132" t="s">
        <v>123</v>
      </c>
      <c r="L124" s="133"/>
      <c r="M124" s="66" t="s">
        <v>1</v>
      </c>
      <c r="N124" s="67" t="s">
        <v>41</v>
      </c>
      <c r="O124" s="67" t="s">
        <v>124</v>
      </c>
      <c r="P124" s="67" t="s">
        <v>125</v>
      </c>
      <c r="Q124" s="67" t="s">
        <v>126</v>
      </c>
      <c r="R124" s="67" t="s">
        <v>127</v>
      </c>
      <c r="S124" s="67" t="s">
        <v>128</v>
      </c>
      <c r="T124" s="68" t="s">
        <v>129</v>
      </c>
      <c r="U124" s="127"/>
      <c r="V124" s="127"/>
      <c r="W124" s="127"/>
      <c r="X124" s="127"/>
      <c r="Y124" s="127"/>
      <c r="Z124" s="127"/>
      <c r="AA124" s="127"/>
      <c r="AB124" s="127"/>
      <c r="AC124" s="127"/>
      <c r="AD124" s="127"/>
      <c r="AE124" s="127"/>
    </row>
    <row r="125" spans="1:65" s="2" customFormat="1" ht="22.9" customHeight="1" x14ac:dyDescent="0.25">
      <c r="A125" s="33"/>
      <c r="B125" s="34"/>
      <c r="C125" s="73" t="s">
        <v>109</v>
      </c>
      <c r="D125" s="33"/>
      <c r="E125" s="33"/>
      <c r="F125" s="33"/>
      <c r="G125" s="33"/>
      <c r="H125" s="33"/>
      <c r="I125" s="33"/>
      <c r="J125" s="134">
        <f>BK125</f>
        <v>0</v>
      </c>
      <c r="K125" s="33"/>
      <c r="L125" s="34"/>
      <c r="M125" s="69"/>
      <c r="N125" s="60"/>
      <c r="O125" s="70"/>
      <c r="P125" s="135">
        <f>P126+P135</f>
        <v>0</v>
      </c>
      <c r="Q125" s="70"/>
      <c r="R125" s="135">
        <f>R126+R135</f>
        <v>1.9360075999999999</v>
      </c>
      <c r="S125" s="70"/>
      <c r="T125" s="136">
        <f>T126+T135</f>
        <v>0</v>
      </c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T125" s="18" t="s">
        <v>76</v>
      </c>
      <c r="AU125" s="18" t="s">
        <v>110</v>
      </c>
      <c r="BK125" s="137">
        <f>BK126+BK135</f>
        <v>0</v>
      </c>
    </row>
    <row r="126" spans="1:65" s="12" customFormat="1" ht="25.9" customHeight="1" x14ac:dyDescent="0.2">
      <c r="B126" s="138"/>
      <c r="D126" s="139" t="s">
        <v>76</v>
      </c>
      <c r="E126" s="140" t="s">
        <v>130</v>
      </c>
      <c r="F126" s="140" t="s">
        <v>131</v>
      </c>
      <c r="I126" s="141"/>
      <c r="J126" s="142">
        <f>BK126</f>
        <v>0</v>
      </c>
      <c r="L126" s="138"/>
      <c r="M126" s="143"/>
      <c r="N126" s="144"/>
      <c r="O126" s="144"/>
      <c r="P126" s="145">
        <f>P127+P129+P133</f>
        <v>0</v>
      </c>
      <c r="Q126" s="144"/>
      <c r="R126" s="145">
        <f>R127+R129+R133</f>
        <v>1.8918999999999999</v>
      </c>
      <c r="S126" s="144"/>
      <c r="T126" s="146">
        <f>T127+T129+T133</f>
        <v>0</v>
      </c>
      <c r="AR126" s="139" t="s">
        <v>85</v>
      </c>
      <c r="AT126" s="147" t="s">
        <v>76</v>
      </c>
      <c r="AU126" s="147" t="s">
        <v>77</v>
      </c>
      <c r="AY126" s="139" t="s">
        <v>132</v>
      </c>
      <c r="BK126" s="148">
        <f>BK127+BK129+BK133</f>
        <v>0</v>
      </c>
    </row>
    <row r="127" spans="1:65" s="12" customFormat="1" ht="22.9" customHeight="1" x14ac:dyDescent="0.2">
      <c r="B127" s="138"/>
      <c r="D127" s="139" t="s">
        <v>76</v>
      </c>
      <c r="E127" s="149" t="s">
        <v>138</v>
      </c>
      <c r="F127" s="149" t="s">
        <v>418</v>
      </c>
      <c r="I127" s="141"/>
      <c r="J127" s="150">
        <f>BK127</f>
        <v>0</v>
      </c>
      <c r="L127" s="138"/>
      <c r="M127" s="143"/>
      <c r="N127" s="144"/>
      <c r="O127" s="144"/>
      <c r="P127" s="145">
        <f>P128</f>
        <v>0</v>
      </c>
      <c r="Q127" s="144"/>
      <c r="R127" s="145">
        <f>R128</f>
        <v>1.8907799999999999</v>
      </c>
      <c r="S127" s="144"/>
      <c r="T127" s="146">
        <f>T128</f>
        <v>0</v>
      </c>
      <c r="AR127" s="139" t="s">
        <v>85</v>
      </c>
      <c r="AT127" s="147" t="s">
        <v>76</v>
      </c>
      <c r="AU127" s="147" t="s">
        <v>85</v>
      </c>
      <c r="AY127" s="139" t="s">
        <v>132</v>
      </c>
      <c r="BK127" s="148">
        <f>BK128</f>
        <v>0</v>
      </c>
    </row>
    <row r="128" spans="1:65" s="2" customFormat="1" ht="33" customHeight="1" x14ac:dyDescent="0.2">
      <c r="A128" s="33"/>
      <c r="B128" s="151"/>
      <c r="C128" s="152" t="s">
        <v>85</v>
      </c>
      <c r="D128" s="152" t="s">
        <v>134</v>
      </c>
      <c r="E128" s="153" t="s">
        <v>1036</v>
      </c>
      <c r="F128" s="154" t="s">
        <v>1037</v>
      </c>
      <c r="G128" s="155" t="s">
        <v>137</v>
      </c>
      <c r="H128" s="156">
        <v>1</v>
      </c>
      <c r="I128" s="157"/>
      <c r="J128" s="158">
        <f>ROUND(I128*H128,2)</f>
        <v>0</v>
      </c>
      <c r="K128" s="159"/>
      <c r="L128" s="34"/>
      <c r="M128" s="160" t="s">
        <v>1</v>
      </c>
      <c r="N128" s="161" t="s">
        <v>43</v>
      </c>
      <c r="O128" s="62"/>
      <c r="P128" s="162">
        <f>O128*H128</f>
        <v>0</v>
      </c>
      <c r="Q128" s="162">
        <v>1.8907799999999999</v>
      </c>
      <c r="R128" s="162">
        <f>Q128*H128</f>
        <v>1.8907799999999999</v>
      </c>
      <c r="S128" s="162">
        <v>0</v>
      </c>
      <c r="T128" s="163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138</v>
      </c>
      <c r="AT128" s="164" t="s">
        <v>134</v>
      </c>
      <c r="AU128" s="164" t="s">
        <v>139</v>
      </c>
      <c r="AY128" s="18" t="s">
        <v>132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8" t="s">
        <v>139</v>
      </c>
      <c r="BK128" s="165">
        <f>ROUND(I128*H128,2)</f>
        <v>0</v>
      </c>
      <c r="BL128" s="18" t="s">
        <v>138</v>
      </c>
      <c r="BM128" s="164" t="s">
        <v>1038</v>
      </c>
    </row>
    <row r="129" spans="1:65" s="12" customFormat="1" ht="22.9" customHeight="1" x14ac:dyDescent="0.2">
      <c r="B129" s="138"/>
      <c r="D129" s="139" t="s">
        <v>76</v>
      </c>
      <c r="E129" s="149" t="s">
        <v>181</v>
      </c>
      <c r="F129" s="149" t="s">
        <v>1039</v>
      </c>
      <c r="I129" s="141"/>
      <c r="J129" s="150">
        <f>BK129</f>
        <v>0</v>
      </c>
      <c r="L129" s="138"/>
      <c r="M129" s="143"/>
      <c r="N129" s="144"/>
      <c r="O129" s="144"/>
      <c r="P129" s="145">
        <f>SUM(P130:P132)</f>
        <v>0</v>
      </c>
      <c r="Q129" s="144"/>
      <c r="R129" s="145">
        <f>SUM(R130:R132)</f>
        <v>1.1200000000000001E-3</v>
      </c>
      <c r="S129" s="144"/>
      <c r="T129" s="146">
        <f>SUM(T130:T132)</f>
        <v>0</v>
      </c>
      <c r="AR129" s="139" t="s">
        <v>85</v>
      </c>
      <c r="AT129" s="147" t="s">
        <v>76</v>
      </c>
      <c r="AU129" s="147" t="s">
        <v>85</v>
      </c>
      <c r="AY129" s="139" t="s">
        <v>132</v>
      </c>
      <c r="BK129" s="148">
        <f>SUM(BK130:BK132)</f>
        <v>0</v>
      </c>
    </row>
    <row r="130" spans="1:65" s="2" customFormat="1" ht="16.5" customHeight="1" x14ac:dyDescent="0.2">
      <c r="A130" s="33"/>
      <c r="B130" s="151"/>
      <c r="C130" s="152" t="s">
        <v>139</v>
      </c>
      <c r="D130" s="152" t="s">
        <v>134</v>
      </c>
      <c r="E130" s="153" t="s">
        <v>1040</v>
      </c>
      <c r="F130" s="154" t="s">
        <v>1041</v>
      </c>
      <c r="G130" s="155" t="s">
        <v>188</v>
      </c>
      <c r="H130" s="156">
        <v>2</v>
      </c>
      <c r="I130" s="157"/>
      <c r="J130" s="158">
        <f>ROUND(I130*H130,2)</f>
        <v>0</v>
      </c>
      <c r="K130" s="159"/>
      <c r="L130" s="34"/>
      <c r="M130" s="160" t="s">
        <v>1</v>
      </c>
      <c r="N130" s="161" t="s">
        <v>43</v>
      </c>
      <c r="O130" s="62"/>
      <c r="P130" s="162">
        <f>O130*H130</f>
        <v>0</v>
      </c>
      <c r="Q130" s="162">
        <v>4.0000000000000003E-5</v>
      </c>
      <c r="R130" s="162">
        <f>Q130*H130</f>
        <v>8.0000000000000007E-5</v>
      </c>
      <c r="S130" s="162">
        <v>0</v>
      </c>
      <c r="T130" s="163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138</v>
      </c>
      <c r="AT130" s="164" t="s">
        <v>134</v>
      </c>
      <c r="AU130" s="164" t="s">
        <v>139</v>
      </c>
      <c r="AY130" s="18" t="s">
        <v>132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139</v>
      </c>
      <c r="BK130" s="165">
        <f>ROUND(I130*H130,2)</f>
        <v>0</v>
      </c>
      <c r="BL130" s="18" t="s">
        <v>138</v>
      </c>
      <c r="BM130" s="164" t="s">
        <v>1042</v>
      </c>
    </row>
    <row r="131" spans="1:65" s="2" customFormat="1" ht="16.5" customHeight="1" x14ac:dyDescent="0.2">
      <c r="A131" s="33"/>
      <c r="B131" s="151"/>
      <c r="C131" s="152" t="s">
        <v>147</v>
      </c>
      <c r="D131" s="152" t="s">
        <v>134</v>
      </c>
      <c r="E131" s="153" t="s">
        <v>1043</v>
      </c>
      <c r="F131" s="154" t="s">
        <v>1044</v>
      </c>
      <c r="G131" s="155" t="s">
        <v>188</v>
      </c>
      <c r="H131" s="156">
        <v>2</v>
      </c>
      <c r="I131" s="157"/>
      <c r="J131" s="158">
        <f>ROUND(I131*H131,2)</f>
        <v>0</v>
      </c>
      <c r="K131" s="159"/>
      <c r="L131" s="34"/>
      <c r="M131" s="160" t="s">
        <v>1</v>
      </c>
      <c r="N131" s="161" t="s">
        <v>43</v>
      </c>
      <c r="O131" s="62"/>
      <c r="P131" s="162">
        <f>O131*H131</f>
        <v>0</v>
      </c>
      <c r="Q131" s="162">
        <v>4.0000000000000003E-5</v>
      </c>
      <c r="R131" s="162">
        <f>Q131*H131</f>
        <v>8.0000000000000007E-5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138</v>
      </c>
      <c r="AT131" s="164" t="s">
        <v>134</v>
      </c>
      <c r="AU131" s="164" t="s">
        <v>139</v>
      </c>
      <c r="AY131" s="18" t="s">
        <v>132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139</v>
      </c>
      <c r="BK131" s="165">
        <f>ROUND(I131*H131,2)</f>
        <v>0</v>
      </c>
      <c r="BL131" s="18" t="s">
        <v>138</v>
      </c>
      <c r="BM131" s="164" t="s">
        <v>1045</v>
      </c>
    </row>
    <row r="132" spans="1:65" s="2" customFormat="1" ht="24.2" customHeight="1" x14ac:dyDescent="0.2">
      <c r="A132" s="33"/>
      <c r="B132" s="151"/>
      <c r="C132" s="201" t="s">
        <v>138</v>
      </c>
      <c r="D132" s="201" t="s">
        <v>383</v>
      </c>
      <c r="E132" s="202" t="s">
        <v>1046</v>
      </c>
      <c r="F132" s="203" t="s">
        <v>1047</v>
      </c>
      <c r="G132" s="204" t="s">
        <v>188</v>
      </c>
      <c r="H132" s="205">
        <v>2</v>
      </c>
      <c r="I132" s="206"/>
      <c r="J132" s="207">
        <f>ROUND(I132*H132,2)</f>
        <v>0</v>
      </c>
      <c r="K132" s="208"/>
      <c r="L132" s="209"/>
      <c r="M132" s="210" t="s">
        <v>1</v>
      </c>
      <c r="N132" s="211" t="s">
        <v>43</v>
      </c>
      <c r="O132" s="62"/>
      <c r="P132" s="162">
        <f>O132*H132</f>
        <v>0</v>
      </c>
      <c r="Q132" s="162">
        <v>4.8000000000000001E-4</v>
      </c>
      <c r="R132" s="162">
        <f>Q132*H132</f>
        <v>9.6000000000000002E-4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181</v>
      </c>
      <c r="AT132" s="164" t="s">
        <v>383</v>
      </c>
      <c r="AU132" s="164" t="s">
        <v>139</v>
      </c>
      <c r="AY132" s="18" t="s">
        <v>132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139</v>
      </c>
      <c r="BK132" s="165">
        <f>ROUND(I132*H132,2)</f>
        <v>0</v>
      </c>
      <c r="BL132" s="18" t="s">
        <v>138</v>
      </c>
      <c r="BM132" s="164" t="s">
        <v>1048</v>
      </c>
    </row>
    <row r="133" spans="1:65" s="12" customFormat="1" ht="22.9" customHeight="1" x14ac:dyDescent="0.2">
      <c r="B133" s="138"/>
      <c r="D133" s="139" t="s">
        <v>76</v>
      </c>
      <c r="E133" s="149" t="s">
        <v>624</v>
      </c>
      <c r="F133" s="149" t="s">
        <v>625</v>
      </c>
      <c r="I133" s="141"/>
      <c r="J133" s="150">
        <f>BK133</f>
        <v>0</v>
      </c>
      <c r="L133" s="138"/>
      <c r="M133" s="143"/>
      <c r="N133" s="144"/>
      <c r="O133" s="144"/>
      <c r="P133" s="145">
        <f>P134</f>
        <v>0</v>
      </c>
      <c r="Q133" s="144"/>
      <c r="R133" s="145">
        <f>R134</f>
        <v>0</v>
      </c>
      <c r="S133" s="144"/>
      <c r="T133" s="146">
        <f>T134</f>
        <v>0</v>
      </c>
      <c r="AR133" s="139" t="s">
        <v>85</v>
      </c>
      <c r="AT133" s="147" t="s">
        <v>76</v>
      </c>
      <c r="AU133" s="147" t="s">
        <v>85</v>
      </c>
      <c r="AY133" s="139" t="s">
        <v>132</v>
      </c>
      <c r="BK133" s="148">
        <f>BK134</f>
        <v>0</v>
      </c>
    </row>
    <row r="134" spans="1:65" s="2" customFormat="1" ht="33" customHeight="1" x14ac:dyDescent="0.2">
      <c r="A134" s="33"/>
      <c r="B134" s="151"/>
      <c r="C134" s="152" t="s">
        <v>157</v>
      </c>
      <c r="D134" s="152" t="s">
        <v>134</v>
      </c>
      <c r="E134" s="153" t="s">
        <v>1049</v>
      </c>
      <c r="F134" s="154" t="s">
        <v>1050</v>
      </c>
      <c r="G134" s="155" t="s">
        <v>200</v>
      </c>
      <c r="H134" s="156">
        <v>1.8919999999999999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43</v>
      </c>
      <c r="O134" s="62"/>
      <c r="P134" s="162">
        <f>O134*H134</f>
        <v>0</v>
      </c>
      <c r="Q134" s="162">
        <v>0</v>
      </c>
      <c r="R134" s="162">
        <f>Q134*H134</f>
        <v>0</v>
      </c>
      <c r="S134" s="162">
        <v>0</v>
      </c>
      <c r="T134" s="16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138</v>
      </c>
      <c r="AT134" s="164" t="s">
        <v>134</v>
      </c>
      <c r="AU134" s="164" t="s">
        <v>139</v>
      </c>
      <c r="AY134" s="18" t="s">
        <v>132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139</v>
      </c>
      <c r="BK134" s="165">
        <f>ROUND(I134*H134,2)</f>
        <v>0</v>
      </c>
      <c r="BL134" s="18" t="s">
        <v>138</v>
      </c>
      <c r="BM134" s="164" t="s">
        <v>1051</v>
      </c>
    </row>
    <row r="135" spans="1:65" s="12" customFormat="1" ht="25.9" customHeight="1" x14ac:dyDescent="0.2">
      <c r="B135" s="138"/>
      <c r="D135" s="139" t="s">
        <v>76</v>
      </c>
      <c r="E135" s="140" t="s">
        <v>215</v>
      </c>
      <c r="F135" s="140" t="s">
        <v>216</v>
      </c>
      <c r="I135" s="141"/>
      <c r="J135" s="142">
        <f>BK135</f>
        <v>0</v>
      </c>
      <c r="L135" s="138"/>
      <c r="M135" s="143"/>
      <c r="N135" s="144"/>
      <c r="O135" s="144"/>
      <c r="P135" s="145">
        <f>P136+P141+P144+P150</f>
        <v>0</v>
      </c>
      <c r="Q135" s="144"/>
      <c r="R135" s="145">
        <f>R136+R141+R144+R150</f>
        <v>4.4107599999999997E-2</v>
      </c>
      <c r="S135" s="144"/>
      <c r="T135" s="146">
        <f>T136+T141+T144+T150</f>
        <v>0</v>
      </c>
      <c r="AR135" s="139" t="s">
        <v>139</v>
      </c>
      <c r="AT135" s="147" t="s">
        <v>76</v>
      </c>
      <c r="AU135" s="147" t="s">
        <v>77</v>
      </c>
      <c r="AY135" s="139" t="s">
        <v>132</v>
      </c>
      <c r="BK135" s="148">
        <f>BK136+BK141+BK144+BK150</f>
        <v>0</v>
      </c>
    </row>
    <row r="136" spans="1:65" s="12" customFormat="1" ht="22.9" customHeight="1" x14ac:dyDescent="0.2">
      <c r="B136" s="138"/>
      <c r="D136" s="139" t="s">
        <v>76</v>
      </c>
      <c r="E136" s="149" t="s">
        <v>662</v>
      </c>
      <c r="F136" s="149" t="s">
        <v>663</v>
      </c>
      <c r="I136" s="141"/>
      <c r="J136" s="150">
        <f>BK136</f>
        <v>0</v>
      </c>
      <c r="L136" s="138"/>
      <c r="M136" s="143"/>
      <c r="N136" s="144"/>
      <c r="O136" s="144"/>
      <c r="P136" s="145">
        <f>SUM(P137:P140)</f>
        <v>0</v>
      </c>
      <c r="Q136" s="144"/>
      <c r="R136" s="145">
        <f>SUM(R137:R140)</f>
        <v>2.4276000000000002E-3</v>
      </c>
      <c r="S136" s="144"/>
      <c r="T136" s="146">
        <f>SUM(T137:T140)</f>
        <v>0</v>
      </c>
      <c r="AR136" s="139" t="s">
        <v>139</v>
      </c>
      <c r="AT136" s="147" t="s">
        <v>76</v>
      </c>
      <c r="AU136" s="147" t="s">
        <v>85</v>
      </c>
      <c r="AY136" s="139" t="s">
        <v>132</v>
      </c>
      <c r="BK136" s="148">
        <f>SUM(BK137:BK140)</f>
        <v>0</v>
      </c>
    </row>
    <row r="137" spans="1:65" s="2" customFormat="1" ht="24.2" customHeight="1" x14ac:dyDescent="0.2">
      <c r="A137" s="33"/>
      <c r="B137" s="151"/>
      <c r="C137" s="152" t="s">
        <v>163</v>
      </c>
      <c r="D137" s="152" t="s">
        <v>134</v>
      </c>
      <c r="E137" s="153" t="s">
        <v>1052</v>
      </c>
      <c r="F137" s="154" t="s">
        <v>1053</v>
      </c>
      <c r="G137" s="155" t="s">
        <v>176</v>
      </c>
      <c r="H137" s="156">
        <v>14</v>
      </c>
      <c r="I137" s="157"/>
      <c r="J137" s="158">
        <f>ROUND(I137*H137,2)</f>
        <v>0</v>
      </c>
      <c r="K137" s="159"/>
      <c r="L137" s="34"/>
      <c r="M137" s="160" t="s">
        <v>1</v>
      </c>
      <c r="N137" s="161" t="s">
        <v>43</v>
      </c>
      <c r="O137" s="62"/>
      <c r="P137" s="162">
        <f>O137*H137</f>
        <v>0</v>
      </c>
      <c r="Q137" s="162">
        <v>0</v>
      </c>
      <c r="R137" s="162">
        <f>Q137*H137</f>
        <v>0</v>
      </c>
      <c r="S137" s="162">
        <v>0</v>
      </c>
      <c r="T137" s="163">
        <f>S137*H137</f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222</v>
      </c>
      <c r="AT137" s="164" t="s">
        <v>134</v>
      </c>
      <c r="AU137" s="164" t="s">
        <v>139</v>
      </c>
      <c r="AY137" s="18" t="s">
        <v>132</v>
      </c>
      <c r="BE137" s="165">
        <f>IF(N137="základná",J137,0)</f>
        <v>0</v>
      </c>
      <c r="BF137" s="165">
        <f>IF(N137="znížená",J137,0)</f>
        <v>0</v>
      </c>
      <c r="BG137" s="165">
        <f>IF(N137="zákl. prenesená",J137,0)</f>
        <v>0</v>
      </c>
      <c r="BH137" s="165">
        <f>IF(N137="zníž. prenesená",J137,0)</f>
        <v>0</v>
      </c>
      <c r="BI137" s="165">
        <f>IF(N137="nulová",J137,0)</f>
        <v>0</v>
      </c>
      <c r="BJ137" s="18" t="s">
        <v>139</v>
      </c>
      <c r="BK137" s="165">
        <f>ROUND(I137*H137,2)</f>
        <v>0</v>
      </c>
      <c r="BL137" s="18" t="s">
        <v>222</v>
      </c>
      <c r="BM137" s="164" t="s">
        <v>1054</v>
      </c>
    </row>
    <row r="138" spans="1:65" s="2" customFormat="1" ht="33" customHeight="1" x14ac:dyDescent="0.2">
      <c r="A138" s="33"/>
      <c r="B138" s="151"/>
      <c r="C138" s="201" t="s">
        <v>173</v>
      </c>
      <c r="D138" s="201" t="s">
        <v>383</v>
      </c>
      <c r="E138" s="202" t="s">
        <v>1055</v>
      </c>
      <c r="F138" s="203" t="s">
        <v>1056</v>
      </c>
      <c r="G138" s="204" t="s">
        <v>176</v>
      </c>
      <c r="H138" s="205">
        <v>14.28</v>
      </c>
      <c r="I138" s="206"/>
      <c r="J138" s="207">
        <f>ROUND(I138*H138,2)</f>
        <v>0</v>
      </c>
      <c r="K138" s="208"/>
      <c r="L138" s="209"/>
      <c r="M138" s="210" t="s">
        <v>1</v>
      </c>
      <c r="N138" s="211" t="s">
        <v>43</v>
      </c>
      <c r="O138" s="62"/>
      <c r="P138" s="162">
        <f>O138*H138</f>
        <v>0</v>
      </c>
      <c r="Q138" s="162">
        <v>1.7000000000000001E-4</v>
      </c>
      <c r="R138" s="162">
        <f>Q138*H138</f>
        <v>2.4276000000000002E-3</v>
      </c>
      <c r="S138" s="162">
        <v>0</v>
      </c>
      <c r="T138" s="163">
        <f>S138*H138</f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455</v>
      </c>
      <c r="AT138" s="164" t="s">
        <v>383</v>
      </c>
      <c r="AU138" s="164" t="s">
        <v>139</v>
      </c>
      <c r="AY138" s="18" t="s">
        <v>132</v>
      </c>
      <c r="BE138" s="165">
        <f>IF(N138="základná",J138,0)</f>
        <v>0</v>
      </c>
      <c r="BF138" s="165">
        <f>IF(N138="znížená",J138,0)</f>
        <v>0</v>
      </c>
      <c r="BG138" s="165">
        <f>IF(N138="zákl. prenesená",J138,0)</f>
        <v>0</v>
      </c>
      <c r="BH138" s="165">
        <f>IF(N138="zníž. prenesená",J138,0)</f>
        <v>0</v>
      </c>
      <c r="BI138" s="165">
        <f>IF(N138="nulová",J138,0)</f>
        <v>0</v>
      </c>
      <c r="BJ138" s="18" t="s">
        <v>139</v>
      </c>
      <c r="BK138" s="165">
        <f>ROUND(I138*H138,2)</f>
        <v>0</v>
      </c>
      <c r="BL138" s="18" t="s">
        <v>222</v>
      </c>
      <c r="BM138" s="164" t="s">
        <v>1057</v>
      </c>
    </row>
    <row r="139" spans="1:65" s="14" customFormat="1" x14ac:dyDescent="0.2">
      <c r="B139" s="174"/>
      <c r="D139" s="167" t="s">
        <v>141</v>
      </c>
      <c r="F139" s="176" t="s">
        <v>1058</v>
      </c>
      <c r="H139" s="177">
        <v>14.28</v>
      </c>
      <c r="I139" s="178"/>
      <c r="L139" s="174"/>
      <c r="M139" s="179"/>
      <c r="N139" s="180"/>
      <c r="O139" s="180"/>
      <c r="P139" s="180"/>
      <c r="Q139" s="180"/>
      <c r="R139" s="180"/>
      <c r="S139" s="180"/>
      <c r="T139" s="181"/>
      <c r="AT139" s="175" t="s">
        <v>141</v>
      </c>
      <c r="AU139" s="175" t="s">
        <v>139</v>
      </c>
      <c r="AV139" s="14" t="s">
        <v>139</v>
      </c>
      <c r="AW139" s="14" t="s">
        <v>3</v>
      </c>
      <c r="AX139" s="14" t="s">
        <v>85</v>
      </c>
      <c r="AY139" s="175" t="s">
        <v>132</v>
      </c>
    </row>
    <row r="140" spans="1:65" s="2" customFormat="1" ht="24.2" customHeight="1" x14ac:dyDescent="0.2">
      <c r="A140" s="33"/>
      <c r="B140" s="151"/>
      <c r="C140" s="152" t="s">
        <v>181</v>
      </c>
      <c r="D140" s="152" t="s">
        <v>134</v>
      </c>
      <c r="E140" s="153" t="s">
        <v>728</v>
      </c>
      <c r="F140" s="154" t="s">
        <v>729</v>
      </c>
      <c r="G140" s="155" t="s">
        <v>660</v>
      </c>
      <c r="H140" s="212"/>
      <c r="I140" s="157"/>
      <c r="J140" s="158">
        <f>ROUND(I140*H140,2)</f>
        <v>0</v>
      </c>
      <c r="K140" s="159"/>
      <c r="L140" s="34"/>
      <c r="M140" s="160" t="s">
        <v>1</v>
      </c>
      <c r="N140" s="161" t="s">
        <v>43</v>
      </c>
      <c r="O140" s="62"/>
      <c r="P140" s="162">
        <f>O140*H140</f>
        <v>0</v>
      </c>
      <c r="Q140" s="162">
        <v>0</v>
      </c>
      <c r="R140" s="162">
        <f>Q140*H140</f>
        <v>0</v>
      </c>
      <c r="S140" s="162">
        <v>0</v>
      </c>
      <c r="T140" s="163">
        <f>S140*H140</f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222</v>
      </c>
      <c r="AT140" s="164" t="s">
        <v>134</v>
      </c>
      <c r="AU140" s="164" t="s">
        <v>139</v>
      </c>
      <c r="AY140" s="18" t="s">
        <v>132</v>
      </c>
      <c r="BE140" s="165">
        <f>IF(N140="základná",J140,0)</f>
        <v>0</v>
      </c>
      <c r="BF140" s="165">
        <f>IF(N140="znížená",J140,0)</f>
        <v>0</v>
      </c>
      <c r="BG140" s="165">
        <f>IF(N140="zákl. prenesená",J140,0)</f>
        <v>0</v>
      </c>
      <c r="BH140" s="165">
        <f>IF(N140="zníž. prenesená",J140,0)</f>
        <v>0</v>
      </c>
      <c r="BI140" s="165">
        <f>IF(N140="nulová",J140,0)</f>
        <v>0</v>
      </c>
      <c r="BJ140" s="18" t="s">
        <v>139</v>
      </c>
      <c r="BK140" s="165">
        <f>ROUND(I140*H140,2)</f>
        <v>0</v>
      </c>
      <c r="BL140" s="18" t="s">
        <v>222</v>
      </c>
      <c r="BM140" s="164" t="s">
        <v>1059</v>
      </c>
    </row>
    <row r="141" spans="1:65" s="12" customFormat="1" ht="22.9" customHeight="1" x14ac:dyDescent="0.2">
      <c r="B141" s="138"/>
      <c r="D141" s="139" t="s">
        <v>76</v>
      </c>
      <c r="E141" s="149" t="s">
        <v>1060</v>
      </c>
      <c r="F141" s="149" t="s">
        <v>1061</v>
      </c>
      <c r="I141" s="141"/>
      <c r="J141" s="150">
        <f>BK141</f>
        <v>0</v>
      </c>
      <c r="L141" s="138"/>
      <c r="M141" s="143"/>
      <c r="N141" s="144"/>
      <c r="O141" s="144"/>
      <c r="P141" s="145">
        <f>SUM(P142:P143)</f>
        <v>0</v>
      </c>
      <c r="Q141" s="144"/>
      <c r="R141" s="145">
        <f>SUM(R142:R143)</f>
        <v>8.5999999999999998E-4</v>
      </c>
      <c r="S141" s="144"/>
      <c r="T141" s="146">
        <f>SUM(T142:T143)</f>
        <v>0</v>
      </c>
      <c r="AR141" s="139" t="s">
        <v>139</v>
      </c>
      <c r="AT141" s="147" t="s">
        <v>76</v>
      </c>
      <c r="AU141" s="147" t="s">
        <v>85</v>
      </c>
      <c r="AY141" s="139" t="s">
        <v>132</v>
      </c>
      <c r="BK141" s="148">
        <f>SUM(BK142:BK143)</f>
        <v>0</v>
      </c>
    </row>
    <row r="142" spans="1:65" s="2" customFormat="1" ht="21.75" customHeight="1" x14ac:dyDescent="0.2">
      <c r="A142" s="33"/>
      <c r="B142" s="151"/>
      <c r="C142" s="152" t="s">
        <v>155</v>
      </c>
      <c r="D142" s="152" t="s">
        <v>134</v>
      </c>
      <c r="E142" s="153" t="s">
        <v>1062</v>
      </c>
      <c r="F142" s="154" t="s">
        <v>1063</v>
      </c>
      <c r="G142" s="155" t="s">
        <v>176</v>
      </c>
      <c r="H142" s="156">
        <v>2</v>
      </c>
      <c r="I142" s="157"/>
      <c r="J142" s="158">
        <f>ROUND(I142*H142,2)</f>
        <v>0</v>
      </c>
      <c r="K142" s="159"/>
      <c r="L142" s="34"/>
      <c r="M142" s="160" t="s">
        <v>1</v>
      </c>
      <c r="N142" s="161" t="s">
        <v>43</v>
      </c>
      <c r="O142" s="62"/>
      <c r="P142" s="162">
        <f>O142*H142</f>
        <v>0</v>
      </c>
      <c r="Q142" s="162">
        <v>4.2999999999999999E-4</v>
      </c>
      <c r="R142" s="162">
        <f>Q142*H142</f>
        <v>8.5999999999999998E-4</v>
      </c>
      <c r="S142" s="162">
        <v>0</v>
      </c>
      <c r="T142" s="163">
        <f>S142*H142</f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222</v>
      </c>
      <c r="AT142" s="164" t="s">
        <v>134</v>
      </c>
      <c r="AU142" s="164" t="s">
        <v>139</v>
      </c>
      <c r="AY142" s="18" t="s">
        <v>132</v>
      </c>
      <c r="BE142" s="165">
        <f>IF(N142="základná",J142,0)</f>
        <v>0</v>
      </c>
      <c r="BF142" s="165">
        <f>IF(N142="znížená",J142,0)</f>
        <v>0</v>
      </c>
      <c r="BG142" s="165">
        <f>IF(N142="zákl. prenesená",J142,0)</f>
        <v>0</v>
      </c>
      <c r="BH142" s="165">
        <f>IF(N142="zníž. prenesená",J142,0)</f>
        <v>0</v>
      </c>
      <c r="BI142" s="165">
        <f>IF(N142="nulová",J142,0)</f>
        <v>0</v>
      </c>
      <c r="BJ142" s="18" t="s">
        <v>139</v>
      </c>
      <c r="BK142" s="165">
        <f>ROUND(I142*H142,2)</f>
        <v>0</v>
      </c>
      <c r="BL142" s="18" t="s">
        <v>222</v>
      </c>
      <c r="BM142" s="164" t="s">
        <v>1064</v>
      </c>
    </row>
    <row r="143" spans="1:65" s="2" customFormat="1" ht="24.2" customHeight="1" x14ac:dyDescent="0.2">
      <c r="A143" s="33"/>
      <c r="B143" s="151"/>
      <c r="C143" s="152" t="s">
        <v>190</v>
      </c>
      <c r="D143" s="152" t="s">
        <v>134</v>
      </c>
      <c r="E143" s="153" t="s">
        <v>1065</v>
      </c>
      <c r="F143" s="154" t="s">
        <v>1066</v>
      </c>
      <c r="G143" s="155" t="s">
        <v>188</v>
      </c>
      <c r="H143" s="156">
        <v>2</v>
      </c>
      <c r="I143" s="157"/>
      <c r="J143" s="158">
        <f>ROUND(I143*H143,2)</f>
        <v>0</v>
      </c>
      <c r="K143" s="159"/>
      <c r="L143" s="34"/>
      <c r="M143" s="160" t="s">
        <v>1</v>
      </c>
      <c r="N143" s="161" t="s">
        <v>43</v>
      </c>
      <c r="O143" s="62"/>
      <c r="P143" s="162">
        <f>O143*H143</f>
        <v>0</v>
      </c>
      <c r="Q143" s="162">
        <v>0</v>
      </c>
      <c r="R143" s="162">
        <f>Q143*H143</f>
        <v>0</v>
      </c>
      <c r="S143" s="162">
        <v>0</v>
      </c>
      <c r="T143" s="163">
        <f>S143*H143</f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222</v>
      </c>
      <c r="AT143" s="164" t="s">
        <v>134</v>
      </c>
      <c r="AU143" s="164" t="s">
        <v>139</v>
      </c>
      <c r="AY143" s="18" t="s">
        <v>132</v>
      </c>
      <c r="BE143" s="165">
        <f>IF(N143="základná",J143,0)</f>
        <v>0</v>
      </c>
      <c r="BF143" s="165">
        <f>IF(N143="znížená",J143,0)</f>
        <v>0</v>
      </c>
      <c r="BG143" s="165">
        <f>IF(N143="zákl. prenesená",J143,0)</f>
        <v>0</v>
      </c>
      <c r="BH143" s="165">
        <f>IF(N143="zníž. prenesená",J143,0)</f>
        <v>0</v>
      </c>
      <c r="BI143" s="165">
        <f>IF(N143="nulová",J143,0)</f>
        <v>0</v>
      </c>
      <c r="BJ143" s="18" t="s">
        <v>139</v>
      </c>
      <c r="BK143" s="165">
        <f>ROUND(I143*H143,2)</f>
        <v>0</v>
      </c>
      <c r="BL143" s="18" t="s">
        <v>222</v>
      </c>
      <c r="BM143" s="164" t="s">
        <v>1067</v>
      </c>
    </row>
    <row r="144" spans="1:65" s="12" customFormat="1" ht="22.9" customHeight="1" x14ac:dyDescent="0.2">
      <c r="B144" s="138"/>
      <c r="D144" s="139" t="s">
        <v>76</v>
      </c>
      <c r="E144" s="149" t="s">
        <v>1068</v>
      </c>
      <c r="F144" s="149" t="s">
        <v>1069</v>
      </c>
      <c r="I144" s="141"/>
      <c r="J144" s="150">
        <f>BK144</f>
        <v>0</v>
      </c>
      <c r="L144" s="138"/>
      <c r="M144" s="143"/>
      <c r="N144" s="144"/>
      <c r="O144" s="144"/>
      <c r="P144" s="145">
        <f>SUM(P145:P149)</f>
        <v>0</v>
      </c>
      <c r="Q144" s="144"/>
      <c r="R144" s="145">
        <f>SUM(R145:R149)</f>
        <v>7.7000000000000011E-3</v>
      </c>
      <c r="S144" s="144"/>
      <c r="T144" s="146">
        <f>SUM(T145:T149)</f>
        <v>0</v>
      </c>
      <c r="AR144" s="139" t="s">
        <v>139</v>
      </c>
      <c r="AT144" s="147" t="s">
        <v>76</v>
      </c>
      <c r="AU144" s="147" t="s">
        <v>85</v>
      </c>
      <c r="AY144" s="139" t="s">
        <v>132</v>
      </c>
      <c r="BK144" s="148">
        <f>SUM(BK145:BK149)</f>
        <v>0</v>
      </c>
    </row>
    <row r="145" spans="1:65" s="2" customFormat="1" ht="24.2" customHeight="1" x14ac:dyDescent="0.2">
      <c r="A145" s="33"/>
      <c r="B145" s="151"/>
      <c r="C145" s="152" t="s">
        <v>197</v>
      </c>
      <c r="D145" s="152" t="s">
        <v>134</v>
      </c>
      <c r="E145" s="153" t="s">
        <v>1070</v>
      </c>
      <c r="F145" s="154" t="s">
        <v>1071</v>
      </c>
      <c r="G145" s="155" t="s">
        <v>176</v>
      </c>
      <c r="H145" s="156">
        <v>14</v>
      </c>
      <c r="I145" s="157"/>
      <c r="J145" s="158">
        <f>ROUND(I145*H145,2)</f>
        <v>0</v>
      </c>
      <c r="K145" s="159"/>
      <c r="L145" s="34"/>
      <c r="M145" s="160" t="s">
        <v>1</v>
      </c>
      <c r="N145" s="161" t="s">
        <v>43</v>
      </c>
      <c r="O145" s="62"/>
      <c r="P145" s="162">
        <f>O145*H145</f>
        <v>0</v>
      </c>
      <c r="Q145" s="162">
        <v>3.6000000000000002E-4</v>
      </c>
      <c r="R145" s="162">
        <f>Q145*H145</f>
        <v>5.0400000000000002E-3</v>
      </c>
      <c r="S145" s="162">
        <v>0</v>
      </c>
      <c r="T145" s="163">
        <f>S145*H145</f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222</v>
      </c>
      <c r="AT145" s="164" t="s">
        <v>134</v>
      </c>
      <c r="AU145" s="164" t="s">
        <v>139</v>
      </c>
      <c r="AY145" s="18" t="s">
        <v>132</v>
      </c>
      <c r="BE145" s="165">
        <f>IF(N145="základná",J145,0)</f>
        <v>0</v>
      </c>
      <c r="BF145" s="165">
        <f>IF(N145="znížená",J145,0)</f>
        <v>0</v>
      </c>
      <c r="BG145" s="165">
        <f>IF(N145="zákl. prenesená",J145,0)</f>
        <v>0</v>
      </c>
      <c r="BH145" s="165">
        <f>IF(N145="zníž. prenesená",J145,0)</f>
        <v>0</v>
      </c>
      <c r="BI145" s="165">
        <f>IF(N145="nulová",J145,0)</f>
        <v>0</v>
      </c>
      <c r="BJ145" s="18" t="s">
        <v>139</v>
      </c>
      <c r="BK145" s="165">
        <f>ROUND(I145*H145,2)</f>
        <v>0</v>
      </c>
      <c r="BL145" s="18" t="s">
        <v>222</v>
      </c>
      <c r="BM145" s="164" t="s">
        <v>1072</v>
      </c>
    </row>
    <row r="146" spans="1:65" s="14" customFormat="1" x14ac:dyDescent="0.2">
      <c r="B146" s="174"/>
      <c r="D146" s="167" t="s">
        <v>141</v>
      </c>
      <c r="E146" s="175" t="s">
        <v>1</v>
      </c>
      <c r="F146" s="176" t="s">
        <v>1073</v>
      </c>
      <c r="H146" s="177">
        <v>14</v>
      </c>
      <c r="I146" s="178"/>
      <c r="L146" s="174"/>
      <c r="M146" s="179"/>
      <c r="N146" s="180"/>
      <c r="O146" s="180"/>
      <c r="P146" s="180"/>
      <c r="Q146" s="180"/>
      <c r="R146" s="180"/>
      <c r="S146" s="180"/>
      <c r="T146" s="181"/>
      <c r="AT146" s="175" t="s">
        <v>141</v>
      </c>
      <c r="AU146" s="175" t="s">
        <v>139</v>
      </c>
      <c r="AV146" s="14" t="s">
        <v>139</v>
      </c>
      <c r="AW146" s="14" t="s">
        <v>32</v>
      </c>
      <c r="AX146" s="14" t="s">
        <v>85</v>
      </c>
      <c r="AY146" s="175" t="s">
        <v>132</v>
      </c>
    </row>
    <row r="147" spans="1:65" s="2" customFormat="1" ht="24.2" customHeight="1" x14ac:dyDescent="0.2">
      <c r="A147" s="33"/>
      <c r="B147" s="151"/>
      <c r="C147" s="152" t="s">
        <v>202</v>
      </c>
      <c r="D147" s="152" t="s">
        <v>134</v>
      </c>
      <c r="E147" s="153" t="s">
        <v>1074</v>
      </c>
      <c r="F147" s="154" t="s">
        <v>1075</v>
      </c>
      <c r="G147" s="155" t="s">
        <v>176</v>
      </c>
      <c r="H147" s="156">
        <v>14</v>
      </c>
      <c r="I147" s="157"/>
      <c r="J147" s="158">
        <f>ROUND(I147*H147,2)</f>
        <v>0</v>
      </c>
      <c r="K147" s="159"/>
      <c r="L147" s="34"/>
      <c r="M147" s="160" t="s">
        <v>1</v>
      </c>
      <c r="N147" s="161" t="s">
        <v>43</v>
      </c>
      <c r="O147" s="62"/>
      <c r="P147" s="162">
        <f>O147*H147</f>
        <v>0</v>
      </c>
      <c r="Q147" s="162">
        <v>1.8000000000000001E-4</v>
      </c>
      <c r="R147" s="162">
        <f>Q147*H147</f>
        <v>2.5200000000000001E-3</v>
      </c>
      <c r="S147" s="162">
        <v>0</v>
      </c>
      <c r="T147" s="163">
        <f>S147*H147</f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222</v>
      </c>
      <c r="AT147" s="164" t="s">
        <v>134</v>
      </c>
      <c r="AU147" s="164" t="s">
        <v>139</v>
      </c>
      <c r="AY147" s="18" t="s">
        <v>132</v>
      </c>
      <c r="BE147" s="165">
        <f>IF(N147="základná",J147,0)</f>
        <v>0</v>
      </c>
      <c r="BF147" s="165">
        <f>IF(N147="znížená",J147,0)</f>
        <v>0</v>
      </c>
      <c r="BG147" s="165">
        <f>IF(N147="zákl. prenesená",J147,0)</f>
        <v>0</v>
      </c>
      <c r="BH147" s="165">
        <f>IF(N147="zníž. prenesená",J147,0)</f>
        <v>0</v>
      </c>
      <c r="BI147" s="165">
        <f>IF(N147="nulová",J147,0)</f>
        <v>0</v>
      </c>
      <c r="BJ147" s="18" t="s">
        <v>139</v>
      </c>
      <c r="BK147" s="165">
        <f>ROUND(I147*H147,2)</f>
        <v>0</v>
      </c>
      <c r="BL147" s="18" t="s">
        <v>222</v>
      </c>
      <c r="BM147" s="164" t="s">
        <v>1076</v>
      </c>
    </row>
    <row r="148" spans="1:65" s="2" customFormat="1" ht="24.2" customHeight="1" x14ac:dyDescent="0.2">
      <c r="A148" s="33"/>
      <c r="B148" s="151"/>
      <c r="C148" s="152" t="s">
        <v>207</v>
      </c>
      <c r="D148" s="152" t="s">
        <v>134</v>
      </c>
      <c r="E148" s="153" t="s">
        <v>1077</v>
      </c>
      <c r="F148" s="154" t="s">
        <v>1078</v>
      </c>
      <c r="G148" s="155" t="s">
        <v>176</v>
      </c>
      <c r="H148" s="156">
        <v>14</v>
      </c>
      <c r="I148" s="157"/>
      <c r="J148" s="158">
        <f>ROUND(I148*H148,2)</f>
        <v>0</v>
      </c>
      <c r="K148" s="159"/>
      <c r="L148" s="34"/>
      <c r="M148" s="160" t="s">
        <v>1</v>
      </c>
      <c r="N148" s="161" t="s">
        <v>43</v>
      </c>
      <c r="O148" s="62"/>
      <c r="P148" s="162">
        <f>O148*H148</f>
        <v>0</v>
      </c>
      <c r="Q148" s="162">
        <v>1.0000000000000001E-5</v>
      </c>
      <c r="R148" s="162">
        <f>Q148*H148</f>
        <v>1.4000000000000001E-4</v>
      </c>
      <c r="S148" s="162">
        <v>0</v>
      </c>
      <c r="T148" s="163">
        <f>S148*H148</f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222</v>
      </c>
      <c r="AT148" s="164" t="s">
        <v>134</v>
      </c>
      <c r="AU148" s="164" t="s">
        <v>139</v>
      </c>
      <c r="AY148" s="18" t="s">
        <v>132</v>
      </c>
      <c r="BE148" s="165">
        <f>IF(N148="základná",J148,0)</f>
        <v>0</v>
      </c>
      <c r="BF148" s="165">
        <f>IF(N148="znížená",J148,0)</f>
        <v>0</v>
      </c>
      <c r="BG148" s="165">
        <f>IF(N148="zákl. prenesená",J148,0)</f>
        <v>0</v>
      </c>
      <c r="BH148" s="165">
        <f>IF(N148="zníž. prenesená",J148,0)</f>
        <v>0</v>
      </c>
      <c r="BI148" s="165">
        <f>IF(N148="nulová",J148,0)</f>
        <v>0</v>
      </c>
      <c r="BJ148" s="18" t="s">
        <v>139</v>
      </c>
      <c r="BK148" s="165">
        <f>ROUND(I148*H148,2)</f>
        <v>0</v>
      </c>
      <c r="BL148" s="18" t="s">
        <v>222</v>
      </c>
      <c r="BM148" s="164" t="s">
        <v>1079</v>
      </c>
    </row>
    <row r="149" spans="1:65" s="2" customFormat="1" ht="24.2" customHeight="1" x14ac:dyDescent="0.2">
      <c r="A149" s="33"/>
      <c r="B149" s="151"/>
      <c r="C149" s="152" t="s">
        <v>211</v>
      </c>
      <c r="D149" s="152" t="s">
        <v>134</v>
      </c>
      <c r="E149" s="153" t="s">
        <v>1080</v>
      </c>
      <c r="F149" s="154" t="s">
        <v>1081</v>
      </c>
      <c r="G149" s="155" t="s">
        <v>660</v>
      </c>
      <c r="H149" s="212"/>
      <c r="I149" s="157"/>
      <c r="J149" s="158">
        <f>ROUND(I149*H149,2)</f>
        <v>0</v>
      </c>
      <c r="K149" s="159"/>
      <c r="L149" s="34"/>
      <c r="M149" s="160" t="s">
        <v>1</v>
      </c>
      <c r="N149" s="161" t="s">
        <v>43</v>
      </c>
      <c r="O149" s="62"/>
      <c r="P149" s="162">
        <f>O149*H149</f>
        <v>0</v>
      </c>
      <c r="Q149" s="162">
        <v>0</v>
      </c>
      <c r="R149" s="162">
        <f>Q149*H149</f>
        <v>0</v>
      </c>
      <c r="S149" s="162">
        <v>0</v>
      </c>
      <c r="T149" s="163">
        <f>S149*H149</f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222</v>
      </c>
      <c r="AT149" s="164" t="s">
        <v>134</v>
      </c>
      <c r="AU149" s="164" t="s">
        <v>139</v>
      </c>
      <c r="AY149" s="18" t="s">
        <v>132</v>
      </c>
      <c r="BE149" s="165">
        <f>IF(N149="základná",J149,0)</f>
        <v>0</v>
      </c>
      <c r="BF149" s="165">
        <f>IF(N149="znížená",J149,0)</f>
        <v>0</v>
      </c>
      <c r="BG149" s="165">
        <f>IF(N149="zákl. prenesená",J149,0)</f>
        <v>0</v>
      </c>
      <c r="BH149" s="165">
        <f>IF(N149="zníž. prenesená",J149,0)</f>
        <v>0</v>
      </c>
      <c r="BI149" s="165">
        <f>IF(N149="nulová",J149,0)</f>
        <v>0</v>
      </c>
      <c r="BJ149" s="18" t="s">
        <v>139</v>
      </c>
      <c r="BK149" s="165">
        <f>ROUND(I149*H149,2)</f>
        <v>0</v>
      </c>
      <c r="BL149" s="18" t="s">
        <v>222</v>
      </c>
      <c r="BM149" s="164" t="s">
        <v>1082</v>
      </c>
    </row>
    <row r="150" spans="1:65" s="12" customFormat="1" ht="22.9" customHeight="1" x14ac:dyDescent="0.2">
      <c r="B150" s="138"/>
      <c r="D150" s="139" t="s">
        <v>76</v>
      </c>
      <c r="E150" s="149" t="s">
        <v>1083</v>
      </c>
      <c r="F150" s="149" t="s">
        <v>1084</v>
      </c>
      <c r="I150" s="141"/>
      <c r="J150" s="150">
        <f>BK150</f>
        <v>0</v>
      </c>
      <c r="L150" s="138"/>
      <c r="M150" s="143"/>
      <c r="N150" s="144"/>
      <c r="O150" s="144"/>
      <c r="P150" s="145">
        <f>SUM(P151:P163)</f>
        <v>0</v>
      </c>
      <c r="Q150" s="144"/>
      <c r="R150" s="145">
        <f>SUM(R151:R163)</f>
        <v>3.3119999999999997E-2</v>
      </c>
      <c r="S150" s="144"/>
      <c r="T150" s="146">
        <f>SUM(T151:T163)</f>
        <v>0</v>
      </c>
      <c r="AR150" s="139" t="s">
        <v>139</v>
      </c>
      <c r="AT150" s="147" t="s">
        <v>76</v>
      </c>
      <c r="AU150" s="147" t="s">
        <v>85</v>
      </c>
      <c r="AY150" s="139" t="s">
        <v>132</v>
      </c>
      <c r="BK150" s="148">
        <f>SUM(BK151:BK163)</f>
        <v>0</v>
      </c>
    </row>
    <row r="151" spans="1:65" s="2" customFormat="1" ht="24.2" customHeight="1" x14ac:dyDescent="0.2">
      <c r="A151" s="33"/>
      <c r="B151" s="151"/>
      <c r="C151" s="152" t="s">
        <v>219</v>
      </c>
      <c r="D151" s="152" t="s">
        <v>134</v>
      </c>
      <c r="E151" s="153" t="s">
        <v>1085</v>
      </c>
      <c r="F151" s="154" t="s">
        <v>1086</v>
      </c>
      <c r="G151" s="155" t="s">
        <v>188</v>
      </c>
      <c r="H151" s="156">
        <v>1</v>
      </c>
      <c r="I151" s="157"/>
      <c r="J151" s="158">
        <f t="shared" ref="J151:J163" si="0">ROUND(I151*H151,2)</f>
        <v>0</v>
      </c>
      <c r="K151" s="159"/>
      <c r="L151" s="34"/>
      <c r="M151" s="160" t="s">
        <v>1</v>
      </c>
      <c r="N151" s="161" t="s">
        <v>43</v>
      </c>
      <c r="O151" s="62"/>
      <c r="P151" s="162">
        <f t="shared" ref="P151:P163" si="1">O151*H151</f>
        <v>0</v>
      </c>
      <c r="Q151" s="162">
        <v>2.7999999999999998E-4</v>
      </c>
      <c r="R151" s="162">
        <f t="shared" ref="R151:R163" si="2">Q151*H151</f>
        <v>2.7999999999999998E-4</v>
      </c>
      <c r="S151" s="162">
        <v>0</v>
      </c>
      <c r="T151" s="163">
        <f t="shared" ref="T151:T163" si="3">S151*H151</f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222</v>
      </c>
      <c r="AT151" s="164" t="s">
        <v>134</v>
      </c>
      <c r="AU151" s="164" t="s">
        <v>139</v>
      </c>
      <c r="AY151" s="18" t="s">
        <v>132</v>
      </c>
      <c r="BE151" s="165">
        <f t="shared" ref="BE151:BE163" si="4">IF(N151="základná",J151,0)</f>
        <v>0</v>
      </c>
      <c r="BF151" s="165">
        <f t="shared" ref="BF151:BF163" si="5">IF(N151="znížená",J151,0)</f>
        <v>0</v>
      </c>
      <c r="BG151" s="165">
        <f t="shared" ref="BG151:BG163" si="6">IF(N151="zákl. prenesená",J151,0)</f>
        <v>0</v>
      </c>
      <c r="BH151" s="165">
        <f t="shared" ref="BH151:BH163" si="7">IF(N151="zníž. prenesená",J151,0)</f>
        <v>0</v>
      </c>
      <c r="BI151" s="165">
        <f t="shared" ref="BI151:BI163" si="8">IF(N151="nulová",J151,0)</f>
        <v>0</v>
      </c>
      <c r="BJ151" s="18" t="s">
        <v>139</v>
      </c>
      <c r="BK151" s="165">
        <f t="shared" ref="BK151:BK163" si="9">ROUND(I151*H151,2)</f>
        <v>0</v>
      </c>
      <c r="BL151" s="18" t="s">
        <v>222</v>
      </c>
      <c r="BM151" s="164" t="s">
        <v>1087</v>
      </c>
    </row>
    <row r="152" spans="1:65" s="2" customFormat="1" ht="16.5" customHeight="1" x14ac:dyDescent="0.2">
      <c r="A152" s="33"/>
      <c r="B152" s="151"/>
      <c r="C152" s="201" t="s">
        <v>222</v>
      </c>
      <c r="D152" s="201" t="s">
        <v>383</v>
      </c>
      <c r="E152" s="202" t="s">
        <v>1088</v>
      </c>
      <c r="F152" s="203" t="s">
        <v>1089</v>
      </c>
      <c r="G152" s="204" t="s">
        <v>188</v>
      </c>
      <c r="H152" s="205">
        <v>1</v>
      </c>
      <c r="I152" s="206"/>
      <c r="J152" s="207">
        <f t="shared" si="0"/>
        <v>0</v>
      </c>
      <c r="K152" s="208"/>
      <c r="L152" s="209"/>
      <c r="M152" s="210" t="s">
        <v>1</v>
      </c>
      <c r="N152" s="211" t="s">
        <v>43</v>
      </c>
      <c r="O152" s="62"/>
      <c r="P152" s="162">
        <f t="shared" si="1"/>
        <v>0</v>
      </c>
      <c r="Q152" s="162">
        <v>1.41E-2</v>
      </c>
      <c r="R152" s="162">
        <f t="shared" si="2"/>
        <v>1.41E-2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455</v>
      </c>
      <c r="AT152" s="164" t="s">
        <v>383</v>
      </c>
      <c r="AU152" s="164" t="s">
        <v>139</v>
      </c>
      <c r="AY152" s="18" t="s">
        <v>132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139</v>
      </c>
      <c r="BK152" s="165">
        <f t="shared" si="9"/>
        <v>0</v>
      </c>
      <c r="BL152" s="18" t="s">
        <v>222</v>
      </c>
      <c r="BM152" s="164" t="s">
        <v>1090</v>
      </c>
    </row>
    <row r="153" spans="1:65" s="2" customFormat="1" ht="16.5" customHeight="1" x14ac:dyDescent="0.2">
      <c r="A153" s="33"/>
      <c r="B153" s="151"/>
      <c r="C153" s="152" t="s">
        <v>231</v>
      </c>
      <c r="D153" s="152" t="s">
        <v>134</v>
      </c>
      <c r="E153" s="153" t="s">
        <v>1091</v>
      </c>
      <c r="F153" s="154" t="s">
        <v>1092</v>
      </c>
      <c r="G153" s="155" t="s">
        <v>188</v>
      </c>
      <c r="H153" s="156">
        <v>1</v>
      </c>
      <c r="I153" s="157"/>
      <c r="J153" s="158">
        <f t="shared" si="0"/>
        <v>0</v>
      </c>
      <c r="K153" s="159"/>
      <c r="L153" s="34"/>
      <c r="M153" s="160" t="s">
        <v>1</v>
      </c>
      <c r="N153" s="161" t="s">
        <v>43</v>
      </c>
      <c r="O153" s="62"/>
      <c r="P153" s="162">
        <f t="shared" si="1"/>
        <v>0</v>
      </c>
      <c r="Q153" s="162">
        <v>2E-3</v>
      </c>
      <c r="R153" s="162">
        <f t="shared" si="2"/>
        <v>2E-3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222</v>
      </c>
      <c r="AT153" s="164" t="s">
        <v>134</v>
      </c>
      <c r="AU153" s="164" t="s">
        <v>139</v>
      </c>
      <c r="AY153" s="18" t="s">
        <v>132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139</v>
      </c>
      <c r="BK153" s="165">
        <f t="shared" si="9"/>
        <v>0</v>
      </c>
      <c r="BL153" s="18" t="s">
        <v>222</v>
      </c>
      <c r="BM153" s="164" t="s">
        <v>1093</v>
      </c>
    </row>
    <row r="154" spans="1:65" s="2" customFormat="1" ht="16.5" customHeight="1" x14ac:dyDescent="0.2">
      <c r="A154" s="33"/>
      <c r="B154" s="151"/>
      <c r="C154" s="201" t="s">
        <v>237</v>
      </c>
      <c r="D154" s="201" t="s">
        <v>383</v>
      </c>
      <c r="E154" s="202" t="s">
        <v>1094</v>
      </c>
      <c r="F154" s="203" t="s">
        <v>1095</v>
      </c>
      <c r="G154" s="204" t="s">
        <v>188</v>
      </c>
      <c r="H154" s="205">
        <v>1</v>
      </c>
      <c r="I154" s="206"/>
      <c r="J154" s="207">
        <f t="shared" si="0"/>
        <v>0</v>
      </c>
      <c r="K154" s="208"/>
      <c r="L154" s="209"/>
      <c r="M154" s="210" t="s">
        <v>1</v>
      </c>
      <c r="N154" s="211" t="s">
        <v>43</v>
      </c>
      <c r="O154" s="62"/>
      <c r="P154" s="162">
        <f t="shared" si="1"/>
        <v>0</v>
      </c>
      <c r="Q154" s="162">
        <v>1.1299999999999999E-2</v>
      </c>
      <c r="R154" s="162">
        <f t="shared" si="2"/>
        <v>1.1299999999999999E-2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455</v>
      </c>
      <c r="AT154" s="164" t="s">
        <v>383</v>
      </c>
      <c r="AU154" s="164" t="s">
        <v>139</v>
      </c>
      <c r="AY154" s="18" t="s">
        <v>132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139</v>
      </c>
      <c r="BK154" s="165">
        <f t="shared" si="9"/>
        <v>0</v>
      </c>
      <c r="BL154" s="18" t="s">
        <v>222</v>
      </c>
      <c r="BM154" s="164" t="s">
        <v>1096</v>
      </c>
    </row>
    <row r="155" spans="1:65" s="2" customFormat="1" ht="33" customHeight="1" x14ac:dyDescent="0.2">
      <c r="A155" s="33"/>
      <c r="B155" s="151"/>
      <c r="C155" s="152" t="s">
        <v>244</v>
      </c>
      <c r="D155" s="152" t="s">
        <v>134</v>
      </c>
      <c r="E155" s="153" t="s">
        <v>1097</v>
      </c>
      <c r="F155" s="154" t="s">
        <v>1098</v>
      </c>
      <c r="G155" s="155" t="s">
        <v>188</v>
      </c>
      <c r="H155" s="156">
        <v>1</v>
      </c>
      <c r="I155" s="157"/>
      <c r="J155" s="158">
        <f t="shared" si="0"/>
        <v>0</v>
      </c>
      <c r="K155" s="159"/>
      <c r="L155" s="34"/>
      <c r="M155" s="160" t="s">
        <v>1</v>
      </c>
      <c r="N155" s="161" t="s">
        <v>43</v>
      </c>
      <c r="O155" s="62"/>
      <c r="P155" s="162">
        <f t="shared" si="1"/>
        <v>0</v>
      </c>
      <c r="Q155" s="162">
        <v>6.6E-4</v>
      </c>
      <c r="R155" s="162">
        <f t="shared" si="2"/>
        <v>6.6E-4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222</v>
      </c>
      <c r="AT155" s="164" t="s">
        <v>134</v>
      </c>
      <c r="AU155" s="164" t="s">
        <v>139</v>
      </c>
      <c r="AY155" s="18" t="s">
        <v>132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139</v>
      </c>
      <c r="BK155" s="165">
        <f t="shared" si="9"/>
        <v>0</v>
      </c>
      <c r="BL155" s="18" t="s">
        <v>222</v>
      </c>
      <c r="BM155" s="164" t="s">
        <v>1099</v>
      </c>
    </row>
    <row r="156" spans="1:65" s="2" customFormat="1" ht="33" customHeight="1" x14ac:dyDescent="0.2">
      <c r="A156" s="33"/>
      <c r="B156" s="151"/>
      <c r="C156" s="201" t="s">
        <v>7</v>
      </c>
      <c r="D156" s="201" t="s">
        <v>383</v>
      </c>
      <c r="E156" s="202" t="s">
        <v>1100</v>
      </c>
      <c r="F156" s="203" t="s">
        <v>1101</v>
      </c>
      <c r="G156" s="204" t="s">
        <v>188</v>
      </c>
      <c r="H156" s="205">
        <v>1</v>
      </c>
      <c r="I156" s="206"/>
      <c r="J156" s="207">
        <f t="shared" si="0"/>
        <v>0</v>
      </c>
      <c r="K156" s="208"/>
      <c r="L156" s="209"/>
      <c r="M156" s="210" t="s">
        <v>1</v>
      </c>
      <c r="N156" s="211" t="s">
        <v>43</v>
      </c>
      <c r="O156" s="62"/>
      <c r="P156" s="162">
        <f t="shared" si="1"/>
        <v>0</v>
      </c>
      <c r="Q156" s="162">
        <v>1.2999999999999999E-3</v>
      </c>
      <c r="R156" s="162">
        <f t="shared" si="2"/>
        <v>1.2999999999999999E-3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455</v>
      </c>
      <c r="AT156" s="164" t="s">
        <v>383</v>
      </c>
      <c r="AU156" s="164" t="s">
        <v>139</v>
      </c>
      <c r="AY156" s="18" t="s">
        <v>132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139</v>
      </c>
      <c r="BK156" s="165">
        <f t="shared" si="9"/>
        <v>0</v>
      </c>
      <c r="BL156" s="18" t="s">
        <v>222</v>
      </c>
      <c r="BM156" s="164" t="s">
        <v>1102</v>
      </c>
    </row>
    <row r="157" spans="1:65" s="2" customFormat="1" ht="33" customHeight="1" x14ac:dyDescent="0.2">
      <c r="A157" s="33"/>
      <c r="B157" s="151"/>
      <c r="C157" s="152" t="s">
        <v>253</v>
      </c>
      <c r="D157" s="152" t="s">
        <v>134</v>
      </c>
      <c r="E157" s="153" t="s">
        <v>1103</v>
      </c>
      <c r="F157" s="154" t="s">
        <v>1104</v>
      </c>
      <c r="G157" s="155" t="s">
        <v>188</v>
      </c>
      <c r="H157" s="156">
        <v>2</v>
      </c>
      <c r="I157" s="157"/>
      <c r="J157" s="158">
        <f t="shared" si="0"/>
        <v>0</v>
      </c>
      <c r="K157" s="159"/>
      <c r="L157" s="34"/>
      <c r="M157" s="160" t="s">
        <v>1</v>
      </c>
      <c r="N157" s="161" t="s">
        <v>43</v>
      </c>
      <c r="O157" s="62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222</v>
      </c>
      <c r="AT157" s="164" t="s">
        <v>134</v>
      </c>
      <c r="AU157" s="164" t="s">
        <v>139</v>
      </c>
      <c r="AY157" s="18" t="s">
        <v>132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139</v>
      </c>
      <c r="BK157" s="165">
        <f t="shared" si="9"/>
        <v>0</v>
      </c>
      <c r="BL157" s="18" t="s">
        <v>222</v>
      </c>
      <c r="BM157" s="164" t="s">
        <v>1105</v>
      </c>
    </row>
    <row r="158" spans="1:65" s="2" customFormat="1" ht="16.5" customHeight="1" x14ac:dyDescent="0.2">
      <c r="A158" s="33"/>
      <c r="B158" s="151"/>
      <c r="C158" s="201" t="s">
        <v>260</v>
      </c>
      <c r="D158" s="201" t="s">
        <v>383</v>
      </c>
      <c r="E158" s="202" t="s">
        <v>1106</v>
      </c>
      <c r="F158" s="203" t="s">
        <v>1107</v>
      </c>
      <c r="G158" s="204" t="s">
        <v>188</v>
      </c>
      <c r="H158" s="205">
        <v>2</v>
      </c>
      <c r="I158" s="206"/>
      <c r="J158" s="207">
        <f t="shared" si="0"/>
        <v>0</v>
      </c>
      <c r="K158" s="208"/>
      <c r="L158" s="209"/>
      <c r="M158" s="210" t="s">
        <v>1</v>
      </c>
      <c r="N158" s="211" t="s">
        <v>43</v>
      </c>
      <c r="O158" s="62"/>
      <c r="P158" s="162">
        <f t="shared" si="1"/>
        <v>0</v>
      </c>
      <c r="Q158" s="162">
        <v>1.49E-3</v>
      </c>
      <c r="R158" s="162">
        <f t="shared" si="2"/>
        <v>2.98E-3</v>
      </c>
      <c r="S158" s="162">
        <v>0</v>
      </c>
      <c r="T158" s="163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455</v>
      </c>
      <c r="AT158" s="164" t="s">
        <v>383</v>
      </c>
      <c r="AU158" s="164" t="s">
        <v>139</v>
      </c>
      <c r="AY158" s="18" t="s">
        <v>132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8" t="s">
        <v>139</v>
      </c>
      <c r="BK158" s="165">
        <f t="shared" si="9"/>
        <v>0</v>
      </c>
      <c r="BL158" s="18" t="s">
        <v>222</v>
      </c>
      <c r="BM158" s="164" t="s">
        <v>1108</v>
      </c>
    </row>
    <row r="159" spans="1:65" s="2" customFormat="1" ht="24.2" customHeight="1" x14ac:dyDescent="0.2">
      <c r="A159" s="33"/>
      <c r="B159" s="151"/>
      <c r="C159" s="152" t="s">
        <v>401</v>
      </c>
      <c r="D159" s="152" t="s">
        <v>134</v>
      </c>
      <c r="E159" s="153" t="s">
        <v>1109</v>
      </c>
      <c r="F159" s="154" t="s">
        <v>1110</v>
      </c>
      <c r="G159" s="155" t="s">
        <v>188</v>
      </c>
      <c r="H159" s="156">
        <v>1</v>
      </c>
      <c r="I159" s="157"/>
      <c r="J159" s="158">
        <f t="shared" si="0"/>
        <v>0</v>
      </c>
      <c r="K159" s="159"/>
      <c r="L159" s="34"/>
      <c r="M159" s="160" t="s">
        <v>1</v>
      </c>
      <c r="N159" s="161" t="s">
        <v>43</v>
      </c>
      <c r="O159" s="62"/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222</v>
      </c>
      <c r="AT159" s="164" t="s">
        <v>134</v>
      </c>
      <c r="AU159" s="164" t="s">
        <v>139</v>
      </c>
      <c r="AY159" s="18" t="s">
        <v>132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8" t="s">
        <v>139</v>
      </c>
      <c r="BK159" s="165">
        <f t="shared" si="9"/>
        <v>0</v>
      </c>
      <c r="BL159" s="18" t="s">
        <v>222</v>
      </c>
      <c r="BM159" s="164" t="s">
        <v>1111</v>
      </c>
    </row>
    <row r="160" spans="1:65" s="2" customFormat="1" ht="21.75" customHeight="1" x14ac:dyDescent="0.2">
      <c r="A160" s="33"/>
      <c r="B160" s="151"/>
      <c r="C160" s="201" t="s">
        <v>407</v>
      </c>
      <c r="D160" s="201" t="s">
        <v>383</v>
      </c>
      <c r="E160" s="202" t="s">
        <v>1112</v>
      </c>
      <c r="F160" s="203" t="s">
        <v>1113</v>
      </c>
      <c r="G160" s="204" t="s">
        <v>188</v>
      </c>
      <c r="H160" s="205">
        <v>1</v>
      </c>
      <c r="I160" s="206"/>
      <c r="J160" s="207">
        <f t="shared" si="0"/>
        <v>0</v>
      </c>
      <c r="K160" s="208"/>
      <c r="L160" s="209"/>
      <c r="M160" s="210" t="s">
        <v>1</v>
      </c>
      <c r="N160" s="211" t="s">
        <v>43</v>
      </c>
      <c r="O160" s="62"/>
      <c r="P160" s="162">
        <f t="shared" si="1"/>
        <v>0</v>
      </c>
      <c r="Q160" s="162">
        <v>3.3E-4</v>
      </c>
      <c r="R160" s="162">
        <f t="shared" si="2"/>
        <v>3.3E-4</v>
      </c>
      <c r="S160" s="162">
        <v>0</v>
      </c>
      <c r="T160" s="163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455</v>
      </c>
      <c r="AT160" s="164" t="s">
        <v>383</v>
      </c>
      <c r="AU160" s="164" t="s">
        <v>139</v>
      </c>
      <c r="AY160" s="18" t="s">
        <v>132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8" t="s">
        <v>139</v>
      </c>
      <c r="BK160" s="165">
        <f t="shared" si="9"/>
        <v>0</v>
      </c>
      <c r="BL160" s="18" t="s">
        <v>222</v>
      </c>
      <c r="BM160" s="164" t="s">
        <v>1114</v>
      </c>
    </row>
    <row r="161" spans="1:65" s="2" customFormat="1" ht="33" customHeight="1" x14ac:dyDescent="0.2">
      <c r="A161" s="33"/>
      <c r="B161" s="151"/>
      <c r="C161" s="152" t="s">
        <v>411</v>
      </c>
      <c r="D161" s="152" t="s">
        <v>134</v>
      </c>
      <c r="E161" s="153" t="s">
        <v>1115</v>
      </c>
      <c r="F161" s="154" t="s">
        <v>1116</v>
      </c>
      <c r="G161" s="155" t="s">
        <v>188</v>
      </c>
      <c r="H161" s="156">
        <v>1</v>
      </c>
      <c r="I161" s="157"/>
      <c r="J161" s="158">
        <f t="shared" si="0"/>
        <v>0</v>
      </c>
      <c r="K161" s="159"/>
      <c r="L161" s="34"/>
      <c r="M161" s="160" t="s">
        <v>1</v>
      </c>
      <c r="N161" s="161" t="s">
        <v>43</v>
      </c>
      <c r="O161" s="62"/>
      <c r="P161" s="162">
        <f t="shared" si="1"/>
        <v>0</v>
      </c>
      <c r="Q161" s="162">
        <v>1.0000000000000001E-5</v>
      </c>
      <c r="R161" s="162">
        <f t="shared" si="2"/>
        <v>1.0000000000000001E-5</v>
      </c>
      <c r="S161" s="162">
        <v>0</v>
      </c>
      <c r="T161" s="163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222</v>
      </c>
      <c r="AT161" s="164" t="s">
        <v>134</v>
      </c>
      <c r="AU161" s="164" t="s">
        <v>139</v>
      </c>
      <c r="AY161" s="18" t="s">
        <v>132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8" t="s">
        <v>139</v>
      </c>
      <c r="BK161" s="165">
        <f t="shared" si="9"/>
        <v>0</v>
      </c>
      <c r="BL161" s="18" t="s">
        <v>222</v>
      </c>
      <c r="BM161" s="164" t="s">
        <v>1117</v>
      </c>
    </row>
    <row r="162" spans="1:65" s="2" customFormat="1" ht="24.2" customHeight="1" x14ac:dyDescent="0.2">
      <c r="A162" s="33"/>
      <c r="B162" s="151"/>
      <c r="C162" s="201" t="s">
        <v>419</v>
      </c>
      <c r="D162" s="201" t="s">
        <v>383</v>
      </c>
      <c r="E162" s="202" t="s">
        <v>1118</v>
      </c>
      <c r="F162" s="203" t="s">
        <v>1119</v>
      </c>
      <c r="G162" s="204" t="s">
        <v>188</v>
      </c>
      <c r="H162" s="205">
        <v>1</v>
      </c>
      <c r="I162" s="206"/>
      <c r="J162" s="207">
        <f t="shared" si="0"/>
        <v>0</v>
      </c>
      <c r="K162" s="208"/>
      <c r="L162" s="209"/>
      <c r="M162" s="210" t="s">
        <v>1</v>
      </c>
      <c r="N162" s="211" t="s">
        <v>43</v>
      </c>
      <c r="O162" s="62"/>
      <c r="P162" s="162">
        <f t="shared" si="1"/>
        <v>0</v>
      </c>
      <c r="Q162" s="162">
        <v>1.6000000000000001E-4</v>
      </c>
      <c r="R162" s="162">
        <f t="shared" si="2"/>
        <v>1.6000000000000001E-4</v>
      </c>
      <c r="S162" s="162">
        <v>0</v>
      </c>
      <c r="T162" s="163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455</v>
      </c>
      <c r="AT162" s="164" t="s">
        <v>383</v>
      </c>
      <c r="AU162" s="164" t="s">
        <v>139</v>
      </c>
      <c r="AY162" s="18" t="s">
        <v>132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8" t="s">
        <v>139</v>
      </c>
      <c r="BK162" s="165">
        <f t="shared" si="9"/>
        <v>0</v>
      </c>
      <c r="BL162" s="18" t="s">
        <v>222</v>
      </c>
      <c r="BM162" s="164" t="s">
        <v>1120</v>
      </c>
    </row>
    <row r="163" spans="1:65" s="2" customFormat="1" ht="24.2" customHeight="1" x14ac:dyDescent="0.2">
      <c r="A163" s="33"/>
      <c r="B163" s="151"/>
      <c r="C163" s="152" t="s">
        <v>426</v>
      </c>
      <c r="D163" s="152" t="s">
        <v>134</v>
      </c>
      <c r="E163" s="153" t="s">
        <v>1121</v>
      </c>
      <c r="F163" s="154" t="s">
        <v>1122</v>
      </c>
      <c r="G163" s="155" t="s">
        <v>660</v>
      </c>
      <c r="H163" s="212"/>
      <c r="I163" s="157"/>
      <c r="J163" s="158">
        <f t="shared" si="0"/>
        <v>0</v>
      </c>
      <c r="K163" s="159"/>
      <c r="L163" s="34"/>
      <c r="M163" s="216" t="s">
        <v>1</v>
      </c>
      <c r="N163" s="217" t="s">
        <v>43</v>
      </c>
      <c r="O163" s="218"/>
      <c r="P163" s="219">
        <f t="shared" si="1"/>
        <v>0</v>
      </c>
      <c r="Q163" s="219">
        <v>0</v>
      </c>
      <c r="R163" s="219">
        <f t="shared" si="2"/>
        <v>0</v>
      </c>
      <c r="S163" s="219">
        <v>0</v>
      </c>
      <c r="T163" s="220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222</v>
      </c>
      <c r="AT163" s="164" t="s">
        <v>134</v>
      </c>
      <c r="AU163" s="164" t="s">
        <v>139</v>
      </c>
      <c r="AY163" s="18" t="s">
        <v>132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8" t="s">
        <v>139</v>
      </c>
      <c r="BK163" s="165">
        <f t="shared" si="9"/>
        <v>0</v>
      </c>
      <c r="BL163" s="18" t="s">
        <v>222</v>
      </c>
      <c r="BM163" s="164" t="s">
        <v>1123</v>
      </c>
    </row>
    <row r="164" spans="1:65" s="2" customFormat="1" ht="6.95" customHeight="1" x14ac:dyDescent="0.2">
      <c r="A164" s="33"/>
      <c r="B164" s="51"/>
      <c r="C164" s="52"/>
      <c r="D164" s="52"/>
      <c r="E164" s="52"/>
      <c r="F164" s="52"/>
      <c r="G164" s="52"/>
      <c r="H164" s="52"/>
      <c r="I164" s="52"/>
      <c r="J164" s="52"/>
      <c r="K164" s="52"/>
      <c r="L164" s="34"/>
      <c r="M164" s="33"/>
      <c r="O164" s="33"/>
      <c r="P164" s="33"/>
      <c r="Q164" s="33"/>
      <c r="R164" s="33"/>
      <c r="S164" s="33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</row>
  </sheetData>
  <autoFilter ref="C124:K163" xr:uid="{00000000-0009-0000-0000-000003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44"/>
  <sheetViews>
    <sheetView showGridLines="0" topLeftCell="A28" workbookViewId="0">
      <selection activeCell="G66" sqref="G66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48" t="s">
        <v>5</v>
      </c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8" t="s">
        <v>95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 x14ac:dyDescent="0.2">
      <c r="B4" s="21"/>
      <c r="D4" s="22" t="s">
        <v>102</v>
      </c>
      <c r="L4" s="21"/>
      <c r="M4" s="97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8" t="s">
        <v>15</v>
      </c>
      <c r="L6" s="21"/>
    </row>
    <row r="7" spans="1:46" s="1" customFormat="1" ht="16.5" customHeight="1" x14ac:dyDescent="0.2">
      <c r="B7" s="21"/>
      <c r="E7" s="264" t="str">
        <f>'Rekapitulácia stavby'!K6</f>
        <v>Rekonštrukcia RD na budovu pre obchod a služby</v>
      </c>
      <c r="F7" s="265"/>
      <c r="G7" s="265"/>
      <c r="H7" s="265"/>
      <c r="L7" s="21"/>
    </row>
    <row r="8" spans="1:46" s="2" customFormat="1" ht="12" customHeight="1" x14ac:dyDescent="0.2">
      <c r="A8" s="33"/>
      <c r="B8" s="34"/>
      <c r="C8" s="33"/>
      <c r="D8" s="28" t="s">
        <v>103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 x14ac:dyDescent="0.2">
      <c r="A9" s="33"/>
      <c r="B9" s="34"/>
      <c r="C9" s="33"/>
      <c r="D9" s="33"/>
      <c r="E9" s="242" t="s">
        <v>1124</v>
      </c>
      <c r="F9" s="263"/>
      <c r="G9" s="263"/>
      <c r="H9" s="26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 x14ac:dyDescent="0.2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 x14ac:dyDescent="0.2">
      <c r="A12" s="33"/>
      <c r="B12" s="34"/>
      <c r="C12" s="33"/>
      <c r="D12" s="28" t="s">
        <v>19</v>
      </c>
      <c r="E12" s="33"/>
      <c r="F12" s="26" t="s">
        <v>105</v>
      </c>
      <c r="G12" s="33"/>
      <c r="H12" s="33"/>
      <c r="I12" s="28" t="s">
        <v>21</v>
      </c>
      <c r="J12" s="59" t="str">
        <f>'Rekapitulácia stavby'!AN8</f>
        <v>1. 11. 2021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 x14ac:dyDescent="0.2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IF('Rekapitulácia stavby'!AN10="","",'Rekapitulácia stavby'!AN10)</f>
        <v>46430776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 x14ac:dyDescent="0.2">
      <c r="A15" s="33"/>
      <c r="B15" s="34"/>
      <c r="C15" s="33"/>
      <c r="D15" s="33"/>
      <c r="E15" s="26" t="str">
        <f>IF('Rekapitulácia stavby'!E11="","",'Rekapitulácia stavby'!E11)</f>
        <v>Mgr.Tímea Kovács</v>
      </c>
      <c r="F15" s="33"/>
      <c r="G15" s="33"/>
      <c r="H15" s="33"/>
      <c r="I15" s="28" t="s">
        <v>27</v>
      </c>
      <c r="J15" s="26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28" t="s">
        <v>27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24</v>
      </c>
      <c r="J20" s="26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tr">
        <f>IF('Rekapitulácia stavby'!E17="","",'Rekapitulácia stavby'!E17)</f>
        <v>Ing.Pavol Nagy</v>
      </c>
      <c r="F21" s="33"/>
      <c r="G21" s="33"/>
      <c r="H21" s="33"/>
      <c r="I21" s="28" t="s">
        <v>27</v>
      </c>
      <c r="J21" s="26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24</v>
      </c>
      <c r="J23" s="26" t="str">
        <f>IF('Rekapitulácia stavby'!AN19="","",'Rekapitulácia stavby'!AN19)</f>
        <v>43165346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 t="str">
        <f>IF('Rekapitulácia stavby'!E20="","",'Rekapitulácia stavby'!E20)</f>
        <v>Ing.Silvia Gujberová</v>
      </c>
      <c r="F24" s="33"/>
      <c r="G24" s="33"/>
      <c r="H24" s="33"/>
      <c r="I24" s="28" t="s">
        <v>27</v>
      </c>
      <c r="J24" s="26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36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8"/>
      <c r="B27" s="99"/>
      <c r="C27" s="98"/>
      <c r="D27" s="98"/>
      <c r="E27" s="262" t="s">
        <v>1</v>
      </c>
      <c r="F27" s="262"/>
      <c r="G27" s="262"/>
      <c r="H27" s="262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101" t="s">
        <v>37</v>
      </c>
      <c r="E30" s="33"/>
      <c r="F30" s="33"/>
      <c r="G30" s="33"/>
      <c r="H30" s="33"/>
      <c r="I30" s="33"/>
      <c r="J30" s="75">
        <f>ROUND(J120,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102" t="s">
        <v>41</v>
      </c>
      <c r="E33" s="39" t="s">
        <v>42</v>
      </c>
      <c r="F33" s="103">
        <f>ROUND((SUM(BE120:BE143)),  2)</f>
        <v>0</v>
      </c>
      <c r="G33" s="104"/>
      <c r="H33" s="104"/>
      <c r="I33" s="105">
        <v>0.2</v>
      </c>
      <c r="J33" s="103">
        <f>ROUND(((SUM(BE120:BE143))*I33),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39" t="s">
        <v>43</v>
      </c>
      <c r="F34" s="103">
        <f>ROUND((SUM(BF120:BF143)),  2)</f>
        <v>0</v>
      </c>
      <c r="G34" s="104"/>
      <c r="H34" s="104"/>
      <c r="I34" s="105">
        <v>0.2</v>
      </c>
      <c r="J34" s="103">
        <f>ROUND(((SUM(BF120:BF143))*I34),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44</v>
      </c>
      <c r="F35" s="106">
        <f>ROUND((SUM(BG120:BG143)),  2)</f>
        <v>0</v>
      </c>
      <c r="G35" s="33"/>
      <c r="H35" s="33"/>
      <c r="I35" s="107">
        <v>0.2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45</v>
      </c>
      <c r="F36" s="106">
        <f>ROUND((SUM(BH120:BH143)),  2)</f>
        <v>0</v>
      </c>
      <c r="G36" s="33"/>
      <c r="H36" s="33"/>
      <c r="I36" s="107">
        <v>0.2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39" t="s">
        <v>46</v>
      </c>
      <c r="F37" s="103">
        <f>ROUND((SUM(BI120:BI143)),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8"/>
      <c r="D39" s="109" t="s">
        <v>47</v>
      </c>
      <c r="E39" s="64"/>
      <c r="F39" s="64"/>
      <c r="G39" s="110" t="s">
        <v>48</v>
      </c>
      <c r="H39" s="111" t="s">
        <v>49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6"/>
      <c r="D50" s="47" t="s">
        <v>50</v>
      </c>
      <c r="E50" s="48"/>
      <c r="F50" s="48"/>
      <c r="G50" s="47" t="s">
        <v>51</v>
      </c>
      <c r="H50" s="48"/>
      <c r="I50" s="48"/>
      <c r="J50" s="48"/>
      <c r="K50" s="48"/>
      <c r="L50" s="46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9" t="s">
        <v>52</v>
      </c>
      <c r="E61" s="36"/>
      <c r="F61" s="114" t="s">
        <v>53</v>
      </c>
      <c r="G61" s="49" t="s">
        <v>1493</v>
      </c>
      <c r="H61" s="36"/>
      <c r="I61" s="36"/>
      <c r="J61" s="115" t="s">
        <v>53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7" t="s">
        <v>54</v>
      </c>
      <c r="E65" s="50"/>
      <c r="F65" s="50"/>
      <c r="G65" s="47" t="s">
        <v>55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9" t="s">
        <v>52</v>
      </c>
      <c r="E76" s="36"/>
      <c r="F76" s="114" t="s">
        <v>53</v>
      </c>
      <c r="G76" s="49" t="s">
        <v>52</v>
      </c>
      <c r="H76" s="36"/>
      <c r="I76" s="36"/>
      <c r="J76" s="115" t="s">
        <v>53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106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64" t="str">
        <f>E7</f>
        <v>Rekonštrukcia RD na budovu pre obchod a služby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103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42" t="str">
        <f>E9</f>
        <v>04 - ÚK</v>
      </c>
      <c r="F87" s="263"/>
      <c r="G87" s="263"/>
      <c r="H87" s="26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19</v>
      </c>
      <c r="D89" s="33"/>
      <c r="E89" s="33"/>
      <c r="F89" s="26" t="str">
        <f>F12</f>
        <v xml:space="preserve"> </v>
      </c>
      <c r="G89" s="33"/>
      <c r="H89" s="33"/>
      <c r="I89" s="28" t="s">
        <v>21</v>
      </c>
      <c r="J89" s="59" t="str">
        <f>IF(J12="","",J12)</f>
        <v>1. 11. 2021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 x14ac:dyDescent="0.2">
      <c r="A91" s="33"/>
      <c r="B91" s="34"/>
      <c r="C91" s="28" t="s">
        <v>23</v>
      </c>
      <c r="D91" s="33"/>
      <c r="E91" s="33"/>
      <c r="F91" s="26" t="str">
        <f>E15</f>
        <v>Mgr.Tímea Kovács</v>
      </c>
      <c r="G91" s="33"/>
      <c r="H91" s="33"/>
      <c r="I91" s="28" t="s">
        <v>30</v>
      </c>
      <c r="J91" s="31" t="str">
        <f>E21</f>
        <v>Ing.Pavol Nagy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Ing.Silvia Gujberová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6" t="s">
        <v>107</v>
      </c>
      <c r="D94" s="108"/>
      <c r="E94" s="108"/>
      <c r="F94" s="108"/>
      <c r="G94" s="108"/>
      <c r="H94" s="108"/>
      <c r="I94" s="108"/>
      <c r="J94" s="117" t="s">
        <v>108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8" t="s">
        <v>109</v>
      </c>
      <c r="D96" s="33"/>
      <c r="E96" s="33"/>
      <c r="F96" s="33"/>
      <c r="G96" s="33"/>
      <c r="H96" s="33"/>
      <c r="I96" s="33"/>
      <c r="J96" s="75">
        <f>J120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5" customHeight="1" x14ac:dyDescent="0.2">
      <c r="B97" s="119"/>
      <c r="D97" s="120" t="s">
        <v>114</v>
      </c>
      <c r="E97" s="121"/>
      <c r="F97" s="121"/>
      <c r="G97" s="121"/>
      <c r="H97" s="121"/>
      <c r="I97" s="121"/>
      <c r="J97" s="122">
        <f>J121</f>
        <v>0</v>
      </c>
      <c r="L97" s="119"/>
    </row>
    <row r="98" spans="1:31" s="10" customFormat="1" ht="19.899999999999999" customHeight="1" x14ac:dyDescent="0.2">
      <c r="B98" s="123"/>
      <c r="D98" s="124" t="s">
        <v>275</v>
      </c>
      <c r="E98" s="125"/>
      <c r="F98" s="125"/>
      <c r="G98" s="125"/>
      <c r="H98" s="125"/>
      <c r="I98" s="125"/>
      <c r="J98" s="126">
        <f>J122</f>
        <v>0</v>
      </c>
      <c r="L98" s="123"/>
    </row>
    <row r="99" spans="1:31" s="10" customFormat="1" ht="19.899999999999999" customHeight="1" x14ac:dyDescent="0.2">
      <c r="B99" s="123"/>
      <c r="D99" s="124" t="s">
        <v>1125</v>
      </c>
      <c r="E99" s="125"/>
      <c r="F99" s="125"/>
      <c r="G99" s="125"/>
      <c r="H99" s="125"/>
      <c r="I99" s="125"/>
      <c r="J99" s="126">
        <f>J127</f>
        <v>0</v>
      </c>
      <c r="L99" s="123"/>
    </row>
    <row r="100" spans="1:31" s="10" customFormat="1" ht="19.899999999999999" customHeight="1" x14ac:dyDescent="0.2">
      <c r="B100" s="123"/>
      <c r="D100" s="124" t="s">
        <v>1126</v>
      </c>
      <c r="E100" s="125"/>
      <c r="F100" s="125"/>
      <c r="G100" s="125"/>
      <c r="H100" s="125"/>
      <c r="I100" s="125"/>
      <c r="J100" s="126">
        <f>J133</f>
        <v>0</v>
      </c>
      <c r="L100" s="123"/>
    </row>
    <row r="101" spans="1:31" s="2" customFormat="1" ht="21.75" customHeight="1" x14ac:dyDescent="0.2">
      <c r="A101" s="33"/>
      <c r="B101" s="34"/>
      <c r="C101" s="33"/>
      <c r="D101" s="33"/>
      <c r="E101" s="33"/>
      <c r="F101" s="33"/>
      <c r="G101" s="33"/>
      <c r="H101" s="33"/>
      <c r="I101" s="33"/>
      <c r="J101" s="33"/>
      <c r="K101" s="33"/>
      <c r="L101" s="46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</row>
    <row r="102" spans="1:31" s="2" customFormat="1" ht="6.95" customHeight="1" x14ac:dyDescent="0.2">
      <c r="A102" s="33"/>
      <c r="B102" s="51"/>
      <c r="C102" s="52"/>
      <c r="D102" s="52"/>
      <c r="E102" s="52"/>
      <c r="F102" s="52"/>
      <c r="G102" s="52"/>
      <c r="H102" s="52"/>
      <c r="I102" s="52"/>
      <c r="J102" s="52"/>
      <c r="K102" s="52"/>
      <c r="L102" s="46"/>
      <c r="S102" s="33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</row>
    <row r="106" spans="1:31" s="2" customFormat="1" ht="6.95" customHeight="1" x14ac:dyDescent="0.2">
      <c r="A106" s="33"/>
      <c r="B106" s="53"/>
      <c r="C106" s="54"/>
      <c r="D106" s="54"/>
      <c r="E106" s="54"/>
      <c r="F106" s="54"/>
      <c r="G106" s="54"/>
      <c r="H106" s="54"/>
      <c r="I106" s="54"/>
      <c r="J106" s="54"/>
      <c r="K106" s="54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07" spans="1:31" s="2" customFormat="1" ht="24.95" customHeight="1" x14ac:dyDescent="0.2">
      <c r="A107" s="33"/>
      <c r="B107" s="34"/>
      <c r="C107" s="22" t="s">
        <v>118</v>
      </c>
      <c r="D107" s="33"/>
      <c r="E107" s="33"/>
      <c r="F107" s="33"/>
      <c r="G107" s="33"/>
      <c r="H107" s="33"/>
      <c r="I107" s="33"/>
      <c r="J107" s="33"/>
      <c r="K107" s="33"/>
      <c r="L107" s="46"/>
      <c r="S107" s="33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</row>
    <row r="108" spans="1:31" s="2" customFormat="1" ht="6.95" customHeight="1" x14ac:dyDescent="0.2">
      <c r="A108" s="33"/>
      <c r="B108" s="34"/>
      <c r="C108" s="33"/>
      <c r="D108" s="33"/>
      <c r="E108" s="33"/>
      <c r="F108" s="33"/>
      <c r="G108" s="33"/>
      <c r="H108" s="33"/>
      <c r="I108" s="33"/>
      <c r="J108" s="33"/>
      <c r="K108" s="33"/>
      <c r="L108" s="46"/>
      <c r="S108" s="33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</row>
    <row r="109" spans="1:31" s="2" customFormat="1" ht="12" customHeight="1" x14ac:dyDescent="0.2">
      <c r="A109" s="33"/>
      <c r="B109" s="34"/>
      <c r="C109" s="28" t="s">
        <v>15</v>
      </c>
      <c r="D109" s="33"/>
      <c r="E109" s="33"/>
      <c r="F109" s="33"/>
      <c r="G109" s="33"/>
      <c r="H109" s="33"/>
      <c r="I109" s="33"/>
      <c r="J109" s="33"/>
      <c r="K109" s="33"/>
      <c r="L109" s="46"/>
      <c r="S109" s="33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</row>
    <row r="110" spans="1:31" s="2" customFormat="1" ht="16.5" customHeight="1" x14ac:dyDescent="0.2">
      <c r="A110" s="33"/>
      <c r="B110" s="34"/>
      <c r="C110" s="33"/>
      <c r="D110" s="33"/>
      <c r="E110" s="264" t="str">
        <f>E7</f>
        <v>Rekonštrukcia RD na budovu pre obchod a služby</v>
      </c>
      <c r="F110" s="265"/>
      <c r="G110" s="265"/>
      <c r="H110" s="265"/>
      <c r="I110" s="33"/>
      <c r="J110" s="33"/>
      <c r="K110" s="33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12" customHeight="1" x14ac:dyDescent="0.2">
      <c r="A111" s="33"/>
      <c r="B111" s="34"/>
      <c r="C111" s="28" t="s">
        <v>103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16.5" customHeight="1" x14ac:dyDescent="0.2">
      <c r="A112" s="33"/>
      <c r="B112" s="34"/>
      <c r="C112" s="33"/>
      <c r="D112" s="33"/>
      <c r="E112" s="242" t="str">
        <f>E9</f>
        <v>04 - ÚK</v>
      </c>
      <c r="F112" s="263"/>
      <c r="G112" s="263"/>
      <c r="H112" s="26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6.95" customHeight="1" x14ac:dyDescent="0.2">
      <c r="A113" s="33"/>
      <c r="B113" s="34"/>
      <c r="C113" s="33"/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2" customHeight="1" x14ac:dyDescent="0.2">
      <c r="A114" s="33"/>
      <c r="B114" s="34"/>
      <c r="C114" s="28" t="s">
        <v>19</v>
      </c>
      <c r="D114" s="33"/>
      <c r="E114" s="33"/>
      <c r="F114" s="26" t="str">
        <f>F12</f>
        <v xml:space="preserve"> </v>
      </c>
      <c r="G114" s="33"/>
      <c r="H114" s="33"/>
      <c r="I114" s="28" t="s">
        <v>21</v>
      </c>
      <c r="J114" s="59" t="str">
        <f>IF(J12="","",J12)</f>
        <v>1. 11. 2021</v>
      </c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6.95" customHeight="1" x14ac:dyDescent="0.2">
      <c r="A115" s="33"/>
      <c r="B115" s="34"/>
      <c r="C115" s="33"/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5.2" customHeight="1" x14ac:dyDescent="0.2">
      <c r="A116" s="33"/>
      <c r="B116" s="34"/>
      <c r="C116" s="28" t="s">
        <v>23</v>
      </c>
      <c r="D116" s="33"/>
      <c r="E116" s="33"/>
      <c r="F116" s="26" t="str">
        <f>E15</f>
        <v>Mgr.Tímea Kovács</v>
      </c>
      <c r="G116" s="33"/>
      <c r="H116" s="33"/>
      <c r="I116" s="28" t="s">
        <v>30</v>
      </c>
      <c r="J116" s="31" t="str">
        <f>E21</f>
        <v>Ing.Pavol Nagy</v>
      </c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15.2" customHeight="1" x14ac:dyDescent="0.2">
      <c r="A117" s="33"/>
      <c r="B117" s="34"/>
      <c r="C117" s="28" t="s">
        <v>28</v>
      </c>
      <c r="D117" s="33"/>
      <c r="E117" s="33"/>
      <c r="F117" s="26" t="str">
        <f>IF(E18="","",E18)</f>
        <v>Vyplň údaj</v>
      </c>
      <c r="G117" s="33"/>
      <c r="H117" s="33"/>
      <c r="I117" s="28" t="s">
        <v>33</v>
      </c>
      <c r="J117" s="31" t="str">
        <f>E24</f>
        <v>Ing.Silvia Gujberová</v>
      </c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0.35" customHeight="1" x14ac:dyDescent="0.2">
      <c r="A118" s="33"/>
      <c r="B118" s="34"/>
      <c r="C118" s="33"/>
      <c r="D118" s="33"/>
      <c r="E118" s="33"/>
      <c r="F118" s="33"/>
      <c r="G118" s="33"/>
      <c r="H118" s="33"/>
      <c r="I118" s="33"/>
      <c r="J118" s="33"/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11" customFormat="1" ht="29.25" customHeight="1" x14ac:dyDescent="0.2">
      <c r="A119" s="127"/>
      <c r="B119" s="128"/>
      <c r="C119" s="129" t="s">
        <v>119</v>
      </c>
      <c r="D119" s="130" t="s">
        <v>62</v>
      </c>
      <c r="E119" s="130" t="s">
        <v>58</v>
      </c>
      <c r="F119" s="130" t="s">
        <v>59</v>
      </c>
      <c r="G119" s="130" t="s">
        <v>120</v>
      </c>
      <c r="H119" s="130" t="s">
        <v>121</v>
      </c>
      <c r="I119" s="130" t="s">
        <v>122</v>
      </c>
      <c r="J119" s="131" t="s">
        <v>108</v>
      </c>
      <c r="K119" s="132" t="s">
        <v>123</v>
      </c>
      <c r="L119" s="133"/>
      <c r="M119" s="66" t="s">
        <v>1</v>
      </c>
      <c r="N119" s="67" t="s">
        <v>41</v>
      </c>
      <c r="O119" s="67" t="s">
        <v>124</v>
      </c>
      <c r="P119" s="67" t="s">
        <v>125</v>
      </c>
      <c r="Q119" s="67" t="s">
        <v>126</v>
      </c>
      <c r="R119" s="67" t="s">
        <v>127</v>
      </c>
      <c r="S119" s="67" t="s">
        <v>128</v>
      </c>
      <c r="T119" s="68" t="s">
        <v>129</v>
      </c>
      <c r="U119" s="127"/>
      <c r="V119" s="127"/>
      <c r="W119" s="127"/>
      <c r="X119" s="127"/>
      <c r="Y119" s="127"/>
      <c r="Z119" s="127"/>
      <c r="AA119" s="127"/>
      <c r="AB119" s="127"/>
      <c r="AC119" s="127"/>
      <c r="AD119" s="127"/>
      <c r="AE119" s="127"/>
    </row>
    <row r="120" spans="1:65" s="2" customFormat="1" ht="22.9" customHeight="1" x14ac:dyDescent="0.25">
      <c r="A120" s="33"/>
      <c r="B120" s="34"/>
      <c r="C120" s="73" t="s">
        <v>109</v>
      </c>
      <c r="D120" s="33"/>
      <c r="E120" s="33"/>
      <c r="F120" s="33"/>
      <c r="G120" s="33"/>
      <c r="H120" s="33"/>
      <c r="I120" s="33"/>
      <c r="J120" s="134">
        <f>BK120</f>
        <v>0</v>
      </c>
      <c r="K120" s="33"/>
      <c r="L120" s="34"/>
      <c r="M120" s="69"/>
      <c r="N120" s="60"/>
      <c r="O120" s="70"/>
      <c r="P120" s="135">
        <f>P121</f>
        <v>0</v>
      </c>
      <c r="Q120" s="70"/>
      <c r="R120" s="135">
        <f>R121</f>
        <v>0.11546400000000002</v>
      </c>
      <c r="S120" s="70"/>
      <c r="T120" s="136">
        <f>T121</f>
        <v>0</v>
      </c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T120" s="18" t="s">
        <v>76</v>
      </c>
      <c r="AU120" s="18" t="s">
        <v>110</v>
      </c>
      <c r="BK120" s="137">
        <f>BK121</f>
        <v>0</v>
      </c>
    </row>
    <row r="121" spans="1:65" s="12" customFormat="1" ht="25.9" customHeight="1" x14ac:dyDescent="0.2">
      <c r="B121" s="138"/>
      <c r="D121" s="139" t="s">
        <v>76</v>
      </c>
      <c r="E121" s="140" t="s">
        <v>215</v>
      </c>
      <c r="F121" s="140" t="s">
        <v>216</v>
      </c>
      <c r="I121" s="141"/>
      <c r="J121" s="142">
        <f>BK121</f>
        <v>0</v>
      </c>
      <c r="L121" s="138"/>
      <c r="M121" s="143"/>
      <c r="N121" s="144"/>
      <c r="O121" s="144"/>
      <c r="P121" s="145">
        <f>P122+P127+P133</f>
        <v>0</v>
      </c>
      <c r="Q121" s="144"/>
      <c r="R121" s="145">
        <f>R122+R127+R133</f>
        <v>0.11546400000000002</v>
      </c>
      <c r="S121" s="144"/>
      <c r="T121" s="146">
        <f>T122+T127+T133</f>
        <v>0</v>
      </c>
      <c r="AR121" s="139" t="s">
        <v>139</v>
      </c>
      <c r="AT121" s="147" t="s">
        <v>76</v>
      </c>
      <c r="AU121" s="147" t="s">
        <v>77</v>
      </c>
      <c r="AY121" s="139" t="s">
        <v>132</v>
      </c>
      <c r="BK121" s="148">
        <f>BK122+BK127+BK133</f>
        <v>0</v>
      </c>
    </row>
    <row r="122" spans="1:65" s="12" customFormat="1" ht="22.9" customHeight="1" x14ac:dyDescent="0.2">
      <c r="B122" s="138"/>
      <c r="D122" s="139" t="s">
        <v>76</v>
      </c>
      <c r="E122" s="149" t="s">
        <v>662</v>
      </c>
      <c r="F122" s="149" t="s">
        <v>663</v>
      </c>
      <c r="I122" s="141"/>
      <c r="J122" s="150">
        <f>BK122</f>
        <v>0</v>
      </c>
      <c r="L122" s="138"/>
      <c r="M122" s="143"/>
      <c r="N122" s="144"/>
      <c r="O122" s="144"/>
      <c r="P122" s="145">
        <f>SUM(P123:P126)</f>
        <v>0</v>
      </c>
      <c r="Q122" s="144"/>
      <c r="R122" s="145">
        <f>SUM(R123:R126)</f>
        <v>3.0200000000000002E-4</v>
      </c>
      <c r="S122" s="144"/>
      <c r="T122" s="146">
        <f>SUM(T123:T126)</f>
        <v>0</v>
      </c>
      <c r="AR122" s="139" t="s">
        <v>139</v>
      </c>
      <c r="AT122" s="147" t="s">
        <v>76</v>
      </c>
      <c r="AU122" s="147" t="s">
        <v>85</v>
      </c>
      <c r="AY122" s="139" t="s">
        <v>132</v>
      </c>
      <c r="BK122" s="148">
        <f>SUM(BK123:BK126)</f>
        <v>0</v>
      </c>
    </row>
    <row r="123" spans="1:65" s="2" customFormat="1" ht="24.2" customHeight="1" x14ac:dyDescent="0.2">
      <c r="A123" s="33"/>
      <c r="B123" s="151"/>
      <c r="C123" s="152" t="s">
        <v>85</v>
      </c>
      <c r="D123" s="152" t="s">
        <v>134</v>
      </c>
      <c r="E123" s="153" t="s">
        <v>1127</v>
      </c>
      <c r="F123" s="154" t="s">
        <v>1128</v>
      </c>
      <c r="G123" s="155" t="s">
        <v>176</v>
      </c>
      <c r="H123" s="156">
        <v>10</v>
      </c>
      <c r="I123" s="157"/>
      <c r="J123" s="158">
        <f>ROUND(I123*H123,2)</f>
        <v>0</v>
      </c>
      <c r="K123" s="159"/>
      <c r="L123" s="34"/>
      <c r="M123" s="160" t="s">
        <v>1</v>
      </c>
      <c r="N123" s="161" t="s">
        <v>43</v>
      </c>
      <c r="O123" s="62"/>
      <c r="P123" s="162">
        <f>O123*H123</f>
        <v>0</v>
      </c>
      <c r="Q123" s="162">
        <v>2.0000000000000002E-5</v>
      </c>
      <c r="R123" s="162">
        <f>Q123*H123</f>
        <v>2.0000000000000001E-4</v>
      </c>
      <c r="S123" s="162">
        <v>0</v>
      </c>
      <c r="T123" s="163">
        <f>S123*H123</f>
        <v>0</v>
      </c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R123" s="164" t="s">
        <v>222</v>
      </c>
      <c r="AT123" s="164" t="s">
        <v>134</v>
      </c>
      <c r="AU123" s="164" t="s">
        <v>139</v>
      </c>
      <c r="AY123" s="18" t="s">
        <v>132</v>
      </c>
      <c r="BE123" s="165">
        <f>IF(N123="základná",J123,0)</f>
        <v>0</v>
      </c>
      <c r="BF123" s="165">
        <f>IF(N123="znížená",J123,0)</f>
        <v>0</v>
      </c>
      <c r="BG123" s="165">
        <f>IF(N123="zákl. prenesená",J123,0)</f>
        <v>0</v>
      </c>
      <c r="BH123" s="165">
        <f>IF(N123="zníž. prenesená",J123,0)</f>
        <v>0</v>
      </c>
      <c r="BI123" s="165">
        <f>IF(N123="nulová",J123,0)</f>
        <v>0</v>
      </c>
      <c r="BJ123" s="18" t="s">
        <v>139</v>
      </c>
      <c r="BK123" s="165">
        <f>ROUND(I123*H123,2)</f>
        <v>0</v>
      </c>
      <c r="BL123" s="18" t="s">
        <v>222</v>
      </c>
      <c r="BM123" s="164" t="s">
        <v>1129</v>
      </c>
    </row>
    <row r="124" spans="1:65" s="2" customFormat="1" ht="33" customHeight="1" x14ac:dyDescent="0.2">
      <c r="A124" s="33"/>
      <c r="B124" s="151"/>
      <c r="C124" s="201" t="s">
        <v>139</v>
      </c>
      <c r="D124" s="201" t="s">
        <v>383</v>
      </c>
      <c r="E124" s="202" t="s">
        <v>1130</v>
      </c>
      <c r="F124" s="203" t="s">
        <v>1131</v>
      </c>
      <c r="G124" s="204" t="s">
        <v>176</v>
      </c>
      <c r="H124" s="205">
        <v>10.199999999999999</v>
      </c>
      <c r="I124" s="206"/>
      <c r="J124" s="207">
        <f>ROUND(I124*H124,2)</f>
        <v>0</v>
      </c>
      <c r="K124" s="208"/>
      <c r="L124" s="209"/>
      <c r="M124" s="210" t="s">
        <v>1</v>
      </c>
      <c r="N124" s="211" t="s">
        <v>43</v>
      </c>
      <c r="O124" s="62"/>
      <c r="P124" s="162">
        <f>O124*H124</f>
        <v>0</v>
      </c>
      <c r="Q124" s="162">
        <v>1.0000000000000001E-5</v>
      </c>
      <c r="R124" s="162">
        <f>Q124*H124</f>
        <v>1.02E-4</v>
      </c>
      <c r="S124" s="162">
        <v>0</v>
      </c>
      <c r="T124" s="163">
        <f>S124*H124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R124" s="164" t="s">
        <v>455</v>
      </c>
      <c r="AT124" s="164" t="s">
        <v>383</v>
      </c>
      <c r="AU124" s="164" t="s">
        <v>139</v>
      </c>
      <c r="AY124" s="18" t="s">
        <v>132</v>
      </c>
      <c r="BE124" s="165">
        <f>IF(N124="základná",J124,0)</f>
        <v>0</v>
      </c>
      <c r="BF124" s="165">
        <f>IF(N124="znížená",J124,0)</f>
        <v>0</v>
      </c>
      <c r="BG124" s="165">
        <f>IF(N124="zákl. prenesená",J124,0)</f>
        <v>0</v>
      </c>
      <c r="BH124" s="165">
        <f>IF(N124="zníž. prenesená",J124,0)</f>
        <v>0</v>
      </c>
      <c r="BI124" s="165">
        <f>IF(N124="nulová",J124,0)</f>
        <v>0</v>
      </c>
      <c r="BJ124" s="18" t="s">
        <v>139</v>
      </c>
      <c r="BK124" s="165">
        <f>ROUND(I124*H124,2)</f>
        <v>0</v>
      </c>
      <c r="BL124" s="18" t="s">
        <v>222</v>
      </c>
      <c r="BM124" s="164" t="s">
        <v>1132</v>
      </c>
    </row>
    <row r="125" spans="1:65" s="14" customFormat="1" x14ac:dyDescent="0.2">
      <c r="B125" s="174"/>
      <c r="D125" s="167" t="s">
        <v>141</v>
      </c>
      <c r="F125" s="176" t="s">
        <v>1133</v>
      </c>
      <c r="H125" s="177">
        <v>10.199999999999999</v>
      </c>
      <c r="I125" s="178"/>
      <c r="L125" s="174"/>
      <c r="M125" s="179"/>
      <c r="N125" s="180"/>
      <c r="O125" s="180"/>
      <c r="P125" s="180"/>
      <c r="Q125" s="180"/>
      <c r="R125" s="180"/>
      <c r="S125" s="180"/>
      <c r="T125" s="181"/>
      <c r="AT125" s="175" t="s">
        <v>141</v>
      </c>
      <c r="AU125" s="175" t="s">
        <v>139</v>
      </c>
      <c r="AV125" s="14" t="s">
        <v>139</v>
      </c>
      <c r="AW125" s="14" t="s">
        <v>3</v>
      </c>
      <c r="AX125" s="14" t="s">
        <v>85</v>
      </c>
      <c r="AY125" s="175" t="s">
        <v>132</v>
      </c>
    </row>
    <row r="126" spans="1:65" s="2" customFormat="1" ht="24.2" customHeight="1" x14ac:dyDescent="0.2">
      <c r="A126" s="33"/>
      <c r="B126" s="151"/>
      <c r="C126" s="152" t="s">
        <v>147</v>
      </c>
      <c r="D126" s="152" t="s">
        <v>134</v>
      </c>
      <c r="E126" s="153" t="s">
        <v>728</v>
      </c>
      <c r="F126" s="154" t="s">
        <v>729</v>
      </c>
      <c r="G126" s="155" t="s">
        <v>660</v>
      </c>
      <c r="H126" s="212"/>
      <c r="I126" s="157"/>
      <c r="J126" s="158">
        <f>ROUND(I126*H126,2)</f>
        <v>0</v>
      </c>
      <c r="K126" s="159"/>
      <c r="L126" s="34"/>
      <c r="M126" s="160" t="s">
        <v>1</v>
      </c>
      <c r="N126" s="161" t="s">
        <v>43</v>
      </c>
      <c r="O126" s="62"/>
      <c r="P126" s="162">
        <f>O126*H126</f>
        <v>0</v>
      </c>
      <c r="Q126" s="162">
        <v>0</v>
      </c>
      <c r="R126" s="162">
        <f>Q126*H126</f>
        <v>0</v>
      </c>
      <c r="S126" s="162">
        <v>0</v>
      </c>
      <c r="T126" s="163">
        <f>S126*H126</f>
        <v>0</v>
      </c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R126" s="164" t="s">
        <v>222</v>
      </c>
      <c r="AT126" s="164" t="s">
        <v>134</v>
      </c>
      <c r="AU126" s="164" t="s">
        <v>139</v>
      </c>
      <c r="AY126" s="18" t="s">
        <v>132</v>
      </c>
      <c r="BE126" s="165">
        <f>IF(N126="základná",J126,0)</f>
        <v>0</v>
      </c>
      <c r="BF126" s="165">
        <f>IF(N126="znížená",J126,0)</f>
        <v>0</v>
      </c>
      <c r="BG126" s="165">
        <f>IF(N126="zákl. prenesená",J126,0)</f>
        <v>0</v>
      </c>
      <c r="BH126" s="165">
        <f>IF(N126="zníž. prenesená",J126,0)</f>
        <v>0</v>
      </c>
      <c r="BI126" s="165">
        <f>IF(N126="nulová",J126,0)</f>
        <v>0</v>
      </c>
      <c r="BJ126" s="18" t="s">
        <v>139</v>
      </c>
      <c r="BK126" s="165">
        <f>ROUND(I126*H126,2)</f>
        <v>0</v>
      </c>
      <c r="BL126" s="18" t="s">
        <v>222</v>
      </c>
      <c r="BM126" s="164" t="s">
        <v>1134</v>
      </c>
    </row>
    <row r="127" spans="1:65" s="12" customFormat="1" ht="22.9" customHeight="1" x14ac:dyDescent="0.2">
      <c r="B127" s="138"/>
      <c r="D127" s="139" t="s">
        <v>76</v>
      </c>
      <c r="E127" s="149" t="s">
        <v>1135</v>
      </c>
      <c r="F127" s="149" t="s">
        <v>1136</v>
      </c>
      <c r="I127" s="141"/>
      <c r="J127" s="150">
        <f>BK127</f>
        <v>0</v>
      </c>
      <c r="L127" s="138"/>
      <c r="M127" s="143"/>
      <c r="N127" s="144"/>
      <c r="O127" s="144"/>
      <c r="P127" s="145">
        <f>SUM(P128:P132)</f>
        <v>0</v>
      </c>
      <c r="Q127" s="144"/>
      <c r="R127" s="145">
        <f>SUM(R128:R132)</f>
        <v>2.0999999999999999E-3</v>
      </c>
      <c r="S127" s="144"/>
      <c r="T127" s="146">
        <f>SUM(T128:T132)</f>
        <v>0</v>
      </c>
      <c r="AR127" s="139" t="s">
        <v>139</v>
      </c>
      <c r="AT127" s="147" t="s">
        <v>76</v>
      </c>
      <c r="AU127" s="147" t="s">
        <v>85</v>
      </c>
      <c r="AY127" s="139" t="s">
        <v>132</v>
      </c>
      <c r="BK127" s="148">
        <f>SUM(BK128:BK132)</f>
        <v>0</v>
      </c>
    </row>
    <row r="128" spans="1:65" s="2" customFormat="1" ht="24.2" customHeight="1" x14ac:dyDescent="0.2">
      <c r="A128" s="33"/>
      <c r="B128" s="151"/>
      <c r="C128" s="152" t="s">
        <v>138</v>
      </c>
      <c r="D128" s="152" t="s">
        <v>134</v>
      </c>
      <c r="E128" s="153" t="s">
        <v>1137</v>
      </c>
      <c r="F128" s="154" t="s">
        <v>1138</v>
      </c>
      <c r="G128" s="155" t="s">
        <v>176</v>
      </c>
      <c r="H128" s="156">
        <v>10</v>
      </c>
      <c r="I128" s="157"/>
      <c r="J128" s="158">
        <f>ROUND(I128*H128,2)</f>
        <v>0</v>
      </c>
      <c r="K128" s="159"/>
      <c r="L128" s="34"/>
      <c r="M128" s="160" t="s">
        <v>1</v>
      </c>
      <c r="N128" s="161" t="s">
        <v>43</v>
      </c>
      <c r="O128" s="62"/>
      <c r="P128" s="162">
        <f>O128*H128</f>
        <v>0</v>
      </c>
      <c r="Q128" s="162">
        <v>6.0000000000000002E-5</v>
      </c>
      <c r="R128" s="162">
        <f>Q128*H128</f>
        <v>6.0000000000000006E-4</v>
      </c>
      <c r="S128" s="162">
        <v>0</v>
      </c>
      <c r="T128" s="163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222</v>
      </c>
      <c r="AT128" s="164" t="s">
        <v>134</v>
      </c>
      <c r="AU128" s="164" t="s">
        <v>139</v>
      </c>
      <c r="AY128" s="18" t="s">
        <v>132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8" t="s">
        <v>139</v>
      </c>
      <c r="BK128" s="165">
        <f>ROUND(I128*H128,2)</f>
        <v>0</v>
      </c>
      <c r="BL128" s="18" t="s">
        <v>222</v>
      </c>
      <c r="BM128" s="164" t="s">
        <v>1139</v>
      </c>
    </row>
    <row r="129" spans="1:65" s="2" customFormat="1" ht="24.2" customHeight="1" x14ac:dyDescent="0.2">
      <c r="A129" s="33"/>
      <c r="B129" s="151"/>
      <c r="C129" s="201" t="s">
        <v>157</v>
      </c>
      <c r="D129" s="201" t="s">
        <v>383</v>
      </c>
      <c r="E129" s="202" t="s">
        <v>1140</v>
      </c>
      <c r="F129" s="203" t="s">
        <v>1141</v>
      </c>
      <c r="G129" s="204" t="s">
        <v>176</v>
      </c>
      <c r="H129" s="205">
        <v>10</v>
      </c>
      <c r="I129" s="206"/>
      <c r="J129" s="207">
        <f>ROUND(I129*H129,2)</f>
        <v>0</v>
      </c>
      <c r="K129" s="208"/>
      <c r="L129" s="209"/>
      <c r="M129" s="210" t="s">
        <v>1</v>
      </c>
      <c r="N129" s="211" t="s">
        <v>43</v>
      </c>
      <c r="O129" s="62"/>
      <c r="P129" s="162">
        <f>O129*H129</f>
        <v>0</v>
      </c>
      <c r="Q129" s="162">
        <v>1.3999999999999999E-4</v>
      </c>
      <c r="R129" s="162">
        <f>Q129*H129</f>
        <v>1.3999999999999998E-3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455</v>
      </c>
      <c r="AT129" s="164" t="s">
        <v>383</v>
      </c>
      <c r="AU129" s="164" t="s">
        <v>139</v>
      </c>
      <c r="AY129" s="18" t="s">
        <v>132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139</v>
      </c>
      <c r="BK129" s="165">
        <f>ROUND(I129*H129,2)</f>
        <v>0</v>
      </c>
      <c r="BL129" s="18" t="s">
        <v>222</v>
      </c>
      <c r="BM129" s="164" t="s">
        <v>1142</v>
      </c>
    </row>
    <row r="130" spans="1:65" s="2" customFormat="1" ht="24.2" customHeight="1" x14ac:dyDescent="0.2">
      <c r="A130" s="33"/>
      <c r="B130" s="151"/>
      <c r="C130" s="201" t="s">
        <v>163</v>
      </c>
      <c r="D130" s="201" t="s">
        <v>383</v>
      </c>
      <c r="E130" s="202" t="s">
        <v>1143</v>
      </c>
      <c r="F130" s="203" t="s">
        <v>1144</v>
      </c>
      <c r="G130" s="204" t="s">
        <v>188</v>
      </c>
      <c r="H130" s="205">
        <v>10</v>
      </c>
      <c r="I130" s="206"/>
      <c r="J130" s="207">
        <f>ROUND(I130*H130,2)</f>
        <v>0</v>
      </c>
      <c r="K130" s="208"/>
      <c r="L130" s="209"/>
      <c r="M130" s="210" t="s">
        <v>1</v>
      </c>
      <c r="N130" s="211" t="s">
        <v>43</v>
      </c>
      <c r="O130" s="62"/>
      <c r="P130" s="162">
        <f>O130*H130</f>
        <v>0</v>
      </c>
      <c r="Q130" s="162">
        <v>1.0000000000000001E-5</v>
      </c>
      <c r="R130" s="162">
        <f>Q130*H130</f>
        <v>1E-4</v>
      </c>
      <c r="S130" s="162">
        <v>0</v>
      </c>
      <c r="T130" s="163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455</v>
      </c>
      <c r="AT130" s="164" t="s">
        <v>383</v>
      </c>
      <c r="AU130" s="164" t="s">
        <v>139</v>
      </c>
      <c r="AY130" s="18" t="s">
        <v>132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139</v>
      </c>
      <c r="BK130" s="165">
        <f>ROUND(I130*H130,2)</f>
        <v>0</v>
      </c>
      <c r="BL130" s="18" t="s">
        <v>222</v>
      </c>
      <c r="BM130" s="164" t="s">
        <v>1145</v>
      </c>
    </row>
    <row r="131" spans="1:65" s="2" customFormat="1" ht="16.5" customHeight="1" x14ac:dyDescent="0.2">
      <c r="A131" s="33"/>
      <c r="B131" s="151"/>
      <c r="C131" s="152" t="s">
        <v>173</v>
      </c>
      <c r="D131" s="152" t="s">
        <v>134</v>
      </c>
      <c r="E131" s="153" t="s">
        <v>1146</v>
      </c>
      <c r="F131" s="154" t="s">
        <v>1147</v>
      </c>
      <c r="G131" s="155" t="s">
        <v>176</v>
      </c>
      <c r="H131" s="156">
        <v>10</v>
      </c>
      <c r="I131" s="157"/>
      <c r="J131" s="158">
        <f>ROUND(I131*H131,2)</f>
        <v>0</v>
      </c>
      <c r="K131" s="159"/>
      <c r="L131" s="34"/>
      <c r="M131" s="160" t="s">
        <v>1</v>
      </c>
      <c r="N131" s="161" t="s">
        <v>43</v>
      </c>
      <c r="O131" s="62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222</v>
      </c>
      <c r="AT131" s="164" t="s">
        <v>134</v>
      </c>
      <c r="AU131" s="164" t="s">
        <v>139</v>
      </c>
      <c r="AY131" s="18" t="s">
        <v>132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139</v>
      </c>
      <c r="BK131" s="165">
        <f>ROUND(I131*H131,2)</f>
        <v>0</v>
      </c>
      <c r="BL131" s="18" t="s">
        <v>222</v>
      </c>
      <c r="BM131" s="164" t="s">
        <v>1148</v>
      </c>
    </row>
    <row r="132" spans="1:65" s="2" customFormat="1" ht="24.2" customHeight="1" x14ac:dyDescent="0.2">
      <c r="A132" s="33"/>
      <c r="B132" s="151"/>
      <c r="C132" s="152" t="s">
        <v>181</v>
      </c>
      <c r="D132" s="152" t="s">
        <v>134</v>
      </c>
      <c r="E132" s="153" t="s">
        <v>1149</v>
      </c>
      <c r="F132" s="154" t="s">
        <v>1150</v>
      </c>
      <c r="G132" s="155" t="s">
        <v>660</v>
      </c>
      <c r="H132" s="212"/>
      <c r="I132" s="157"/>
      <c r="J132" s="158">
        <f>ROUND(I132*H132,2)</f>
        <v>0</v>
      </c>
      <c r="K132" s="159"/>
      <c r="L132" s="34"/>
      <c r="M132" s="160" t="s">
        <v>1</v>
      </c>
      <c r="N132" s="161" t="s">
        <v>43</v>
      </c>
      <c r="O132" s="62"/>
      <c r="P132" s="162">
        <f>O132*H132</f>
        <v>0</v>
      </c>
      <c r="Q132" s="162">
        <v>0</v>
      </c>
      <c r="R132" s="162">
        <f>Q132*H132</f>
        <v>0</v>
      </c>
      <c r="S132" s="162">
        <v>0</v>
      </c>
      <c r="T132" s="163">
        <f>S132*H132</f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222</v>
      </c>
      <c r="AT132" s="164" t="s">
        <v>134</v>
      </c>
      <c r="AU132" s="164" t="s">
        <v>139</v>
      </c>
      <c r="AY132" s="18" t="s">
        <v>132</v>
      </c>
      <c r="BE132" s="165">
        <f>IF(N132="základná",J132,0)</f>
        <v>0</v>
      </c>
      <c r="BF132" s="165">
        <f>IF(N132="znížená",J132,0)</f>
        <v>0</v>
      </c>
      <c r="BG132" s="165">
        <f>IF(N132="zákl. prenesená",J132,0)</f>
        <v>0</v>
      </c>
      <c r="BH132" s="165">
        <f>IF(N132="zníž. prenesená",J132,0)</f>
        <v>0</v>
      </c>
      <c r="BI132" s="165">
        <f>IF(N132="nulová",J132,0)</f>
        <v>0</v>
      </c>
      <c r="BJ132" s="18" t="s">
        <v>139</v>
      </c>
      <c r="BK132" s="165">
        <f>ROUND(I132*H132,2)</f>
        <v>0</v>
      </c>
      <c r="BL132" s="18" t="s">
        <v>222</v>
      </c>
      <c r="BM132" s="164" t="s">
        <v>1151</v>
      </c>
    </row>
    <row r="133" spans="1:65" s="12" customFormat="1" ht="22.9" customHeight="1" x14ac:dyDescent="0.2">
      <c r="B133" s="138"/>
      <c r="D133" s="139" t="s">
        <v>76</v>
      </c>
      <c r="E133" s="149" t="s">
        <v>1152</v>
      </c>
      <c r="F133" s="149" t="s">
        <v>1153</v>
      </c>
      <c r="I133" s="141"/>
      <c r="J133" s="150">
        <f>BK133</f>
        <v>0</v>
      </c>
      <c r="L133" s="138"/>
      <c r="M133" s="143"/>
      <c r="N133" s="144"/>
      <c r="O133" s="144"/>
      <c r="P133" s="145">
        <f>SUM(P134:P143)</f>
        <v>0</v>
      </c>
      <c r="Q133" s="144"/>
      <c r="R133" s="145">
        <f>SUM(R134:R143)</f>
        <v>0.11306200000000002</v>
      </c>
      <c r="S133" s="144"/>
      <c r="T133" s="146">
        <f>SUM(T134:T143)</f>
        <v>0</v>
      </c>
      <c r="AR133" s="139" t="s">
        <v>139</v>
      </c>
      <c r="AT133" s="147" t="s">
        <v>76</v>
      </c>
      <c r="AU133" s="147" t="s">
        <v>85</v>
      </c>
      <c r="AY133" s="139" t="s">
        <v>132</v>
      </c>
      <c r="BK133" s="148">
        <f>SUM(BK134:BK143)</f>
        <v>0</v>
      </c>
    </row>
    <row r="134" spans="1:65" s="2" customFormat="1" ht="33" customHeight="1" x14ac:dyDescent="0.2">
      <c r="A134" s="33"/>
      <c r="B134" s="151"/>
      <c r="C134" s="152" t="s">
        <v>155</v>
      </c>
      <c r="D134" s="152" t="s">
        <v>134</v>
      </c>
      <c r="E134" s="153" t="s">
        <v>1154</v>
      </c>
      <c r="F134" s="154" t="s">
        <v>1155</v>
      </c>
      <c r="G134" s="155" t="s">
        <v>188</v>
      </c>
      <c r="H134" s="156">
        <v>1</v>
      </c>
      <c r="I134" s="157"/>
      <c r="J134" s="158">
        <f t="shared" ref="J134:J143" si="0">ROUND(I134*H134,2)</f>
        <v>0</v>
      </c>
      <c r="K134" s="159"/>
      <c r="L134" s="34"/>
      <c r="M134" s="160" t="s">
        <v>1</v>
      </c>
      <c r="N134" s="161" t="s">
        <v>43</v>
      </c>
      <c r="O134" s="62"/>
      <c r="P134" s="162">
        <f t="shared" ref="P134:P143" si="1">O134*H134</f>
        <v>0</v>
      </c>
      <c r="Q134" s="162">
        <v>2.5999999999999998E-5</v>
      </c>
      <c r="R134" s="162">
        <f t="shared" ref="R134:R143" si="2">Q134*H134</f>
        <v>2.5999999999999998E-5</v>
      </c>
      <c r="S134" s="162">
        <v>0</v>
      </c>
      <c r="T134" s="163">
        <f t="shared" ref="T134:T143" si="3"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222</v>
      </c>
      <c r="AT134" s="164" t="s">
        <v>134</v>
      </c>
      <c r="AU134" s="164" t="s">
        <v>139</v>
      </c>
      <c r="AY134" s="18" t="s">
        <v>132</v>
      </c>
      <c r="BE134" s="165">
        <f t="shared" ref="BE134:BE143" si="4">IF(N134="základná",J134,0)</f>
        <v>0</v>
      </c>
      <c r="BF134" s="165">
        <f t="shared" ref="BF134:BF143" si="5">IF(N134="znížená",J134,0)</f>
        <v>0</v>
      </c>
      <c r="BG134" s="165">
        <f t="shared" ref="BG134:BG143" si="6">IF(N134="zákl. prenesená",J134,0)</f>
        <v>0</v>
      </c>
      <c r="BH134" s="165">
        <f t="shared" ref="BH134:BH143" si="7">IF(N134="zníž. prenesená",J134,0)</f>
        <v>0</v>
      </c>
      <c r="BI134" s="165">
        <f t="shared" ref="BI134:BI143" si="8">IF(N134="nulová",J134,0)</f>
        <v>0</v>
      </c>
      <c r="BJ134" s="18" t="s">
        <v>139</v>
      </c>
      <c r="BK134" s="165">
        <f t="shared" ref="BK134:BK143" si="9">ROUND(I134*H134,2)</f>
        <v>0</v>
      </c>
      <c r="BL134" s="18" t="s">
        <v>222</v>
      </c>
      <c r="BM134" s="164" t="s">
        <v>1156</v>
      </c>
    </row>
    <row r="135" spans="1:65" s="2" customFormat="1" ht="55.5" customHeight="1" x14ac:dyDescent="0.2">
      <c r="A135" s="33"/>
      <c r="B135" s="151"/>
      <c r="C135" s="201" t="s">
        <v>190</v>
      </c>
      <c r="D135" s="201" t="s">
        <v>383</v>
      </c>
      <c r="E135" s="202" t="s">
        <v>1157</v>
      </c>
      <c r="F135" s="203" t="s">
        <v>1158</v>
      </c>
      <c r="G135" s="204" t="s">
        <v>188</v>
      </c>
      <c r="H135" s="205">
        <v>1</v>
      </c>
      <c r="I135" s="206"/>
      <c r="J135" s="207">
        <f t="shared" si="0"/>
        <v>0</v>
      </c>
      <c r="K135" s="208"/>
      <c r="L135" s="209"/>
      <c r="M135" s="210" t="s">
        <v>1</v>
      </c>
      <c r="N135" s="211" t="s">
        <v>43</v>
      </c>
      <c r="O135" s="62"/>
      <c r="P135" s="162">
        <f t="shared" si="1"/>
        <v>0</v>
      </c>
      <c r="Q135" s="162">
        <v>7.8539999999999999E-2</v>
      </c>
      <c r="R135" s="162">
        <f t="shared" si="2"/>
        <v>7.8539999999999999E-2</v>
      </c>
      <c r="S135" s="162">
        <v>0</v>
      </c>
      <c r="T135" s="163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455</v>
      </c>
      <c r="AT135" s="164" t="s">
        <v>383</v>
      </c>
      <c r="AU135" s="164" t="s">
        <v>139</v>
      </c>
      <c r="AY135" s="18" t="s">
        <v>132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139</v>
      </c>
      <c r="BK135" s="165">
        <f t="shared" si="9"/>
        <v>0</v>
      </c>
      <c r="BL135" s="18" t="s">
        <v>222</v>
      </c>
      <c r="BM135" s="164" t="s">
        <v>1159</v>
      </c>
    </row>
    <row r="136" spans="1:65" s="2" customFormat="1" ht="37.9" customHeight="1" x14ac:dyDescent="0.2">
      <c r="A136" s="33"/>
      <c r="B136" s="151"/>
      <c r="C136" s="152" t="s">
        <v>197</v>
      </c>
      <c r="D136" s="152" t="s">
        <v>134</v>
      </c>
      <c r="E136" s="153" t="s">
        <v>1160</v>
      </c>
      <c r="F136" s="154" t="s">
        <v>1161</v>
      </c>
      <c r="G136" s="155" t="s">
        <v>193</v>
      </c>
      <c r="H136" s="156">
        <v>5</v>
      </c>
      <c r="I136" s="157"/>
      <c r="J136" s="158">
        <f t="shared" si="0"/>
        <v>0</v>
      </c>
      <c r="K136" s="159"/>
      <c r="L136" s="34"/>
      <c r="M136" s="160" t="s">
        <v>1</v>
      </c>
      <c r="N136" s="161" t="s">
        <v>43</v>
      </c>
      <c r="O136" s="62"/>
      <c r="P136" s="162">
        <f t="shared" si="1"/>
        <v>0</v>
      </c>
      <c r="Q136" s="162">
        <v>1.6100000000000001E-3</v>
      </c>
      <c r="R136" s="162">
        <f t="shared" si="2"/>
        <v>8.0499999999999999E-3</v>
      </c>
      <c r="S136" s="162">
        <v>0</v>
      </c>
      <c r="T136" s="163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222</v>
      </c>
      <c r="AT136" s="164" t="s">
        <v>134</v>
      </c>
      <c r="AU136" s="164" t="s">
        <v>139</v>
      </c>
      <c r="AY136" s="18" t="s">
        <v>132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139</v>
      </c>
      <c r="BK136" s="165">
        <f t="shared" si="9"/>
        <v>0</v>
      </c>
      <c r="BL136" s="18" t="s">
        <v>222</v>
      </c>
      <c r="BM136" s="164" t="s">
        <v>1162</v>
      </c>
    </row>
    <row r="137" spans="1:65" s="2" customFormat="1" ht="37.9" customHeight="1" x14ac:dyDescent="0.2">
      <c r="A137" s="33"/>
      <c r="B137" s="151"/>
      <c r="C137" s="152" t="s">
        <v>202</v>
      </c>
      <c r="D137" s="152" t="s">
        <v>134</v>
      </c>
      <c r="E137" s="153" t="s">
        <v>1163</v>
      </c>
      <c r="F137" s="154" t="s">
        <v>1164</v>
      </c>
      <c r="G137" s="155" t="s">
        <v>193</v>
      </c>
      <c r="H137" s="156">
        <v>13.7</v>
      </c>
      <c r="I137" s="157"/>
      <c r="J137" s="158">
        <f t="shared" si="0"/>
        <v>0</v>
      </c>
      <c r="K137" s="159"/>
      <c r="L137" s="34"/>
      <c r="M137" s="160" t="s">
        <v>1</v>
      </c>
      <c r="N137" s="161" t="s">
        <v>43</v>
      </c>
      <c r="O137" s="62"/>
      <c r="P137" s="162">
        <f t="shared" si="1"/>
        <v>0</v>
      </c>
      <c r="Q137" s="162">
        <v>1.08E-3</v>
      </c>
      <c r="R137" s="162">
        <f t="shared" si="2"/>
        <v>1.4796E-2</v>
      </c>
      <c r="S137" s="162">
        <v>0</v>
      </c>
      <c r="T137" s="163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222</v>
      </c>
      <c r="AT137" s="164" t="s">
        <v>134</v>
      </c>
      <c r="AU137" s="164" t="s">
        <v>139</v>
      </c>
      <c r="AY137" s="18" t="s">
        <v>132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139</v>
      </c>
      <c r="BK137" s="165">
        <f t="shared" si="9"/>
        <v>0</v>
      </c>
      <c r="BL137" s="18" t="s">
        <v>222</v>
      </c>
      <c r="BM137" s="164" t="s">
        <v>1165</v>
      </c>
    </row>
    <row r="138" spans="1:65" s="2" customFormat="1" ht="24.2" customHeight="1" x14ac:dyDescent="0.2">
      <c r="A138" s="33"/>
      <c r="B138" s="151"/>
      <c r="C138" s="152" t="s">
        <v>207</v>
      </c>
      <c r="D138" s="152" t="s">
        <v>134</v>
      </c>
      <c r="E138" s="153" t="s">
        <v>1166</v>
      </c>
      <c r="F138" s="154" t="s">
        <v>1167</v>
      </c>
      <c r="G138" s="155" t="s">
        <v>188</v>
      </c>
      <c r="H138" s="156">
        <v>1</v>
      </c>
      <c r="I138" s="157"/>
      <c r="J138" s="158">
        <f t="shared" si="0"/>
        <v>0</v>
      </c>
      <c r="K138" s="159"/>
      <c r="L138" s="34"/>
      <c r="M138" s="160" t="s">
        <v>1</v>
      </c>
      <c r="N138" s="161" t="s">
        <v>43</v>
      </c>
      <c r="O138" s="62"/>
      <c r="P138" s="162">
        <f t="shared" si="1"/>
        <v>0</v>
      </c>
      <c r="Q138" s="162">
        <v>9.0000000000000006E-5</v>
      </c>
      <c r="R138" s="162">
        <f t="shared" si="2"/>
        <v>9.0000000000000006E-5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222</v>
      </c>
      <c r="AT138" s="164" t="s">
        <v>134</v>
      </c>
      <c r="AU138" s="164" t="s">
        <v>139</v>
      </c>
      <c r="AY138" s="18" t="s">
        <v>132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139</v>
      </c>
      <c r="BK138" s="165">
        <f t="shared" si="9"/>
        <v>0</v>
      </c>
      <c r="BL138" s="18" t="s">
        <v>222</v>
      </c>
      <c r="BM138" s="164" t="s">
        <v>1168</v>
      </c>
    </row>
    <row r="139" spans="1:65" s="2" customFormat="1" ht="49.15" customHeight="1" x14ac:dyDescent="0.2">
      <c r="A139" s="33"/>
      <c r="B139" s="151"/>
      <c r="C139" s="201" t="s">
        <v>211</v>
      </c>
      <c r="D139" s="201" t="s">
        <v>383</v>
      </c>
      <c r="E139" s="202" t="s">
        <v>1169</v>
      </c>
      <c r="F139" s="203" t="s">
        <v>1170</v>
      </c>
      <c r="G139" s="204" t="s">
        <v>188</v>
      </c>
      <c r="H139" s="205">
        <v>1</v>
      </c>
      <c r="I139" s="206"/>
      <c r="J139" s="207">
        <f t="shared" si="0"/>
        <v>0</v>
      </c>
      <c r="K139" s="208"/>
      <c r="L139" s="209"/>
      <c r="M139" s="210" t="s">
        <v>1</v>
      </c>
      <c r="N139" s="211" t="s">
        <v>43</v>
      </c>
      <c r="O139" s="62"/>
      <c r="P139" s="162">
        <f t="shared" si="1"/>
        <v>0</v>
      </c>
      <c r="Q139" s="162">
        <v>2.81E-3</v>
      </c>
      <c r="R139" s="162">
        <f t="shared" si="2"/>
        <v>2.81E-3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455</v>
      </c>
      <c r="AT139" s="164" t="s">
        <v>383</v>
      </c>
      <c r="AU139" s="164" t="s">
        <v>139</v>
      </c>
      <c r="AY139" s="18" t="s">
        <v>132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139</v>
      </c>
      <c r="BK139" s="165">
        <f t="shared" si="9"/>
        <v>0</v>
      </c>
      <c r="BL139" s="18" t="s">
        <v>222</v>
      </c>
      <c r="BM139" s="164" t="s">
        <v>1171</v>
      </c>
    </row>
    <row r="140" spans="1:65" s="2" customFormat="1" ht="24.2" customHeight="1" x14ac:dyDescent="0.2">
      <c r="A140" s="33"/>
      <c r="B140" s="151"/>
      <c r="C140" s="201" t="s">
        <v>219</v>
      </c>
      <c r="D140" s="201" t="s">
        <v>383</v>
      </c>
      <c r="E140" s="202" t="s">
        <v>1172</v>
      </c>
      <c r="F140" s="203" t="s">
        <v>1173</v>
      </c>
      <c r="G140" s="204" t="s">
        <v>188</v>
      </c>
      <c r="H140" s="205">
        <v>1</v>
      </c>
      <c r="I140" s="206"/>
      <c r="J140" s="207">
        <f t="shared" si="0"/>
        <v>0</v>
      </c>
      <c r="K140" s="208"/>
      <c r="L140" s="209"/>
      <c r="M140" s="210" t="s">
        <v>1</v>
      </c>
      <c r="N140" s="211" t="s">
        <v>43</v>
      </c>
      <c r="O140" s="62"/>
      <c r="P140" s="162">
        <f t="shared" si="1"/>
        <v>0</v>
      </c>
      <c r="Q140" s="162">
        <v>6.3000000000000003E-4</v>
      </c>
      <c r="R140" s="162">
        <f t="shared" si="2"/>
        <v>6.3000000000000003E-4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455</v>
      </c>
      <c r="AT140" s="164" t="s">
        <v>383</v>
      </c>
      <c r="AU140" s="164" t="s">
        <v>139</v>
      </c>
      <c r="AY140" s="18" t="s">
        <v>132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139</v>
      </c>
      <c r="BK140" s="165">
        <f t="shared" si="9"/>
        <v>0</v>
      </c>
      <c r="BL140" s="18" t="s">
        <v>222</v>
      </c>
      <c r="BM140" s="164" t="s">
        <v>1174</v>
      </c>
    </row>
    <row r="141" spans="1:65" s="2" customFormat="1" ht="21.75" customHeight="1" x14ac:dyDescent="0.2">
      <c r="A141" s="33"/>
      <c r="B141" s="151"/>
      <c r="C141" s="152" t="s">
        <v>222</v>
      </c>
      <c r="D141" s="152" t="s">
        <v>134</v>
      </c>
      <c r="E141" s="153" t="s">
        <v>1175</v>
      </c>
      <c r="F141" s="154" t="s">
        <v>1176</v>
      </c>
      <c r="G141" s="155" t="s">
        <v>188</v>
      </c>
      <c r="H141" s="156">
        <v>1</v>
      </c>
      <c r="I141" s="157"/>
      <c r="J141" s="158">
        <f t="shared" si="0"/>
        <v>0</v>
      </c>
      <c r="K141" s="159"/>
      <c r="L141" s="34"/>
      <c r="M141" s="160" t="s">
        <v>1</v>
      </c>
      <c r="N141" s="161" t="s">
        <v>43</v>
      </c>
      <c r="O141" s="62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222</v>
      </c>
      <c r="AT141" s="164" t="s">
        <v>134</v>
      </c>
      <c r="AU141" s="164" t="s">
        <v>139</v>
      </c>
      <c r="AY141" s="18" t="s">
        <v>132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139</v>
      </c>
      <c r="BK141" s="165">
        <f t="shared" si="9"/>
        <v>0</v>
      </c>
      <c r="BL141" s="18" t="s">
        <v>222</v>
      </c>
      <c r="BM141" s="164" t="s">
        <v>1177</v>
      </c>
    </row>
    <row r="142" spans="1:65" s="2" customFormat="1" ht="24.2" customHeight="1" x14ac:dyDescent="0.2">
      <c r="A142" s="33"/>
      <c r="B142" s="151"/>
      <c r="C142" s="201" t="s">
        <v>231</v>
      </c>
      <c r="D142" s="201" t="s">
        <v>383</v>
      </c>
      <c r="E142" s="202" t="s">
        <v>1178</v>
      </c>
      <c r="F142" s="203" t="s">
        <v>1179</v>
      </c>
      <c r="G142" s="204" t="s">
        <v>188</v>
      </c>
      <c r="H142" s="205">
        <v>1</v>
      </c>
      <c r="I142" s="206"/>
      <c r="J142" s="207">
        <f t="shared" si="0"/>
        <v>0</v>
      </c>
      <c r="K142" s="208"/>
      <c r="L142" s="209"/>
      <c r="M142" s="210" t="s">
        <v>1</v>
      </c>
      <c r="N142" s="211" t="s">
        <v>43</v>
      </c>
      <c r="O142" s="62"/>
      <c r="P142" s="162">
        <f t="shared" si="1"/>
        <v>0</v>
      </c>
      <c r="Q142" s="162">
        <v>8.1200000000000005E-3</v>
      </c>
      <c r="R142" s="162">
        <f t="shared" si="2"/>
        <v>8.1200000000000005E-3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455</v>
      </c>
      <c r="AT142" s="164" t="s">
        <v>383</v>
      </c>
      <c r="AU142" s="164" t="s">
        <v>139</v>
      </c>
      <c r="AY142" s="18" t="s">
        <v>132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139</v>
      </c>
      <c r="BK142" s="165">
        <f t="shared" si="9"/>
        <v>0</v>
      </c>
      <c r="BL142" s="18" t="s">
        <v>222</v>
      </c>
      <c r="BM142" s="164" t="s">
        <v>1180</v>
      </c>
    </row>
    <row r="143" spans="1:65" s="2" customFormat="1" ht="24.2" customHeight="1" x14ac:dyDescent="0.2">
      <c r="A143" s="33"/>
      <c r="B143" s="151"/>
      <c r="C143" s="152" t="s">
        <v>237</v>
      </c>
      <c r="D143" s="152" t="s">
        <v>134</v>
      </c>
      <c r="E143" s="153" t="s">
        <v>1181</v>
      </c>
      <c r="F143" s="154" t="s">
        <v>1182</v>
      </c>
      <c r="G143" s="155" t="s">
        <v>660</v>
      </c>
      <c r="H143" s="212"/>
      <c r="I143" s="157"/>
      <c r="J143" s="158">
        <f t="shared" si="0"/>
        <v>0</v>
      </c>
      <c r="K143" s="159"/>
      <c r="L143" s="34"/>
      <c r="M143" s="216" t="s">
        <v>1</v>
      </c>
      <c r="N143" s="217" t="s">
        <v>43</v>
      </c>
      <c r="O143" s="218"/>
      <c r="P143" s="219">
        <f t="shared" si="1"/>
        <v>0</v>
      </c>
      <c r="Q143" s="219">
        <v>0</v>
      </c>
      <c r="R143" s="219">
        <f t="shared" si="2"/>
        <v>0</v>
      </c>
      <c r="S143" s="219">
        <v>0</v>
      </c>
      <c r="T143" s="220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222</v>
      </c>
      <c r="AT143" s="164" t="s">
        <v>134</v>
      </c>
      <c r="AU143" s="164" t="s">
        <v>139</v>
      </c>
      <c r="AY143" s="18" t="s">
        <v>132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139</v>
      </c>
      <c r="BK143" s="165">
        <f t="shared" si="9"/>
        <v>0</v>
      </c>
      <c r="BL143" s="18" t="s">
        <v>222</v>
      </c>
      <c r="BM143" s="164" t="s">
        <v>1183</v>
      </c>
    </row>
    <row r="144" spans="1:65" s="2" customFormat="1" ht="6.95" customHeight="1" x14ac:dyDescent="0.2">
      <c r="A144" s="33"/>
      <c r="B144" s="51"/>
      <c r="C144" s="52"/>
      <c r="D144" s="52"/>
      <c r="E144" s="52"/>
      <c r="F144" s="52"/>
      <c r="G144" s="52"/>
      <c r="H144" s="52"/>
      <c r="I144" s="52"/>
      <c r="J144" s="52"/>
      <c r="K144" s="52"/>
      <c r="L144" s="34"/>
      <c r="M144" s="33"/>
      <c r="O144" s="33"/>
      <c r="P144" s="33"/>
      <c r="Q144" s="33"/>
      <c r="R144" s="33"/>
      <c r="S144" s="33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</row>
  </sheetData>
  <autoFilter ref="C119:K143" xr:uid="{00000000-0009-0000-0000-000004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214"/>
  <sheetViews>
    <sheetView showGridLines="0" topLeftCell="A22" workbookViewId="0">
      <selection activeCell="F55" sqref="F55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48" t="s">
        <v>5</v>
      </c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8" t="s">
        <v>98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 x14ac:dyDescent="0.2">
      <c r="B4" s="21"/>
      <c r="D4" s="22" t="s">
        <v>102</v>
      </c>
      <c r="L4" s="21"/>
      <c r="M4" s="97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8" t="s">
        <v>15</v>
      </c>
      <c r="L6" s="21"/>
    </row>
    <row r="7" spans="1:46" s="1" customFormat="1" ht="16.5" customHeight="1" x14ac:dyDescent="0.2">
      <c r="B7" s="21"/>
      <c r="E7" s="264" t="str">
        <f>'Rekapitulácia stavby'!K6</f>
        <v>Rekonštrukcia RD na budovu pre obchod a služby</v>
      </c>
      <c r="F7" s="265"/>
      <c r="G7" s="265"/>
      <c r="H7" s="265"/>
      <c r="L7" s="21"/>
    </row>
    <row r="8" spans="1:46" s="2" customFormat="1" ht="12" customHeight="1" x14ac:dyDescent="0.2">
      <c r="A8" s="33"/>
      <c r="B8" s="34"/>
      <c r="C8" s="33"/>
      <c r="D8" s="28" t="s">
        <v>103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 x14ac:dyDescent="0.2">
      <c r="A9" s="33"/>
      <c r="B9" s="34"/>
      <c r="C9" s="33"/>
      <c r="D9" s="33"/>
      <c r="E9" s="242" t="s">
        <v>1184</v>
      </c>
      <c r="F9" s="263"/>
      <c r="G9" s="263"/>
      <c r="H9" s="26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 x14ac:dyDescent="0.2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 x14ac:dyDescent="0.2">
      <c r="A12" s="33"/>
      <c r="B12" s="34"/>
      <c r="C12" s="33"/>
      <c r="D12" s="28" t="s">
        <v>19</v>
      </c>
      <c r="E12" s="33"/>
      <c r="F12" s="26" t="s">
        <v>105</v>
      </c>
      <c r="G12" s="33"/>
      <c r="H12" s="33"/>
      <c r="I12" s="28" t="s">
        <v>21</v>
      </c>
      <c r="J12" s="59" t="str">
        <f>'Rekapitulácia stavby'!AN8</f>
        <v>1. 11. 2021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 x14ac:dyDescent="0.2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IF('Rekapitulácia stavby'!AN10="","",'Rekapitulácia stavby'!AN10)</f>
        <v>46430776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 x14ac:dyDescent="0.2">
      <c r="A15" s="33"/>
      <c r="B15" s="34"/>
      <c r="C15" s="33"/>
      <c r="D15" s="33"/>
      <c r="E15" s="26" t="str">
        <f>IF('Rekapitulácia stavby'!E11="","",'Rekapitulácia stavby'!E11)</f>
        <v>Mgr.Tímea Kovács</v>
      </c>
      <c r="F15" s="33"/>
      <c r="G15" s="33"/>
      <c r="H15" s="33"/>
      <c r="I15" s="28" t="s">
        <v>27</v>
      </c>
      <c r="J15" s="26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28" t="s">
        <v>27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24</v>
      </c>
      <c r="J20" s="26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tr">
        <f>IF('Rekapitulácia stavby'!E17="","",'Rekapitulácia stavby'!E17)</f>
        <v>Ing.Pavol Nagy</v>
      </c>
      <c r="F21" s="33"/>
      <c r="G21" s="33"/>
      <c r="H21" s="33"/>
      <c r="I21" s="28" t="s">
        <v>27</v>
      </c>
      <c r="J21" s="26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24</v>
      </c>
      <c r="J23" s="26" t="str">
        <f>IF('Rekapitulácia stavby'!AN19="","",'Rekapitulácia stavby'!AN19)</f>
        <v>43165346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 t="str">
        <f>IF('Rekapitulácia stavby'!E20="","",'Rekapitulácia stavby'!E20)</f>
        <v>Ing.Silvia Gujberová</v>
      </c>
      <c r="F24" s="33"/>
      <c r="G24" s="33"/>
      <c r="H24" s="33"/>
      <c r="I24" s="28" t="s">
        <v>27</v>
      </c>
      <c r="J24" s="26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36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8"/>
      <c r="B27" s="99"/>
      <c r="C27" s="98"/>
      <c r="D27" s="98"/>
      <c r="E27" s="262" t="s">
        <v>1</v>
      </c>
      <c r="F27" s="262"/>
      <c r="G27" s="262"/>
      <c r="H27" s="262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101" t="s">
        <v>37</v>
      </c>
      <c r="E30" s="33"/>
      <c r="F30" s="33"/>
      <c r="G30" s="33"/>
      <c r="H30" s="33"/>
      <c r="I30" s="33"/>
      <c r="J30" s="75">
        <f>ROUND(J124,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102" t="s">
        <v>41</v>
      </c>
      <c r="E33" s="39" t="s">
        <v>42</v>
      </c>
      <c r="F33" s="103">
        <f>ROUND((SUM(BE124:BE213)),  2)</f>
        <v>0</v>
      </c>
      <c r="G33" s="104"/>
      <c r="H33" s="104"/>
      <c r="I33" s="105">
        <v>0.2</v>
      </c>
      <c r="J33" s="103">
        <f>ROUND(((SUM(BE124:BE213))*I33),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39" t="s">
        <v>43</v>
      </c>
      <c r="F34" s="103">
        <f>ROUND((SUM(BF124:BF213)),  2)</f>
        <v>0</v>
      </c>
      <c r="G34" s="104"/>
      <c r="H34" s="104"/>
      <c r="I34" s="105">
        <v>0.2</v>
      </c>
      <c r="J34" s="103">
        <f>ROUND(((SUM(BF124:BF213))*I34),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44</v>
      </c>
      <c r="F35" s="106">
        <f>ROUND((SUM(BG124:BG213)),  2)</f>
        <v>0</v>
      </c>
      <c r="G35" s="33"/>
      <c r="H35" s="33"/>
      <c r="I35" s="107">
        <v>0.2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45</v>
      </c>
      <c r="F36" s="106">
        <f>ROUND((SUM(BH124:BH213)),  2)</f>
        <v>0</v>
      </c>
      <c r="G36" s="33"/>
      <c r="H36" s="33"/>
      <c r="I36" s="107">
        <v>0.2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39" t="s">
        <v>46</v>
      </c>
      <c r="F37" s="103">
        <f>ROUND((SUM(BI124:BI213)),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8"/>
      <c r="D39" s="109" t="s">
        <v>47</v>
      </c>
      <c r="E39" s="64"/>
      <c r="F39" s="64"/>
      <c r="G39" s="110" t="s">
        <v>48</v>
      </c>
      <c r="H39" s="111" t="s">
        <v>49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6"/>
      <c r="D50" s="47" t="s">
        <v>50</v>
      </c>
      <c r="E50" s="48"/>
      <c r="F50" s="48"/>
      <c r="G50" s="47" t="s">
        <v>51</v>
      </c>
      <c r="H50" s="48"/>
      <c r="I50" s="48"/>
      <c r="J50" s="48"/>
      <c r="K50" s="48"/>
      <c r="L50" s="46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9" t="s">
        <v>52</v>
      </c>
      <c r="E61" s="36"/>
      <c r="F61" s="114" t="s">
        <v>53</v>
      </c>
      <c r="G61" s="49" t="s">
        <v>1493</v>
      </c>
      <c r="H61" s="36"/>
      <c r="I61" s="36"/>
      <c r="J61" s="115" t="s">
        <v>53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7" t="s">
        <v>54</v>
      </c>
      <c r="E65" s="50"/>
      <c r="F65" s="50"/>
      <c r="G65" s="47" t="s">
        <v>55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9" t="s">
        <v>52</v>
      </c>
      <c r="E76" s="36"/>
      <c r="F76" s="114" t="s">
        <v>53</v>
      </c>
      <c r="G76" s="49" t="s">
        <v>52</v>
      </c>
      <c r="H76" s="36"/>
      <c r="I76" s="36"/>
      <c r="J76" s="115" t="s">
        <v>53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106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64" t="str">
        <f>E7</f>
        <v>Rekonštrukcia RD na budovu pre obchod a služby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103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42" t="str">
        <f>E9</f>
        <v>05 - Elektroinštalácie</v>
      </c>
      <c r="F87" s="263"/>
      <c r="G87" s="263"/>
      <c r="H87" s="26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19</v>
      </c>
      <c r="D89" s="33"/>
      <c r="E89" s="33"/>
      <c r="F89" s="26" t="str">
        <f>F12</f>
        <v xml:space="preserve"> </v>
      </c>
      <c r="G89" s="33"/>
      <c r="H89" s="33"/>
      <c r="I89" s="28" t="s">
        <v>21</v>
      </c>
      <c r="J89" s="59" t="str">
        <f>IF(J12="","",J12)</f>
        <v>1. 11. 2021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 x14ac:dyDescent="0.2">
      <c r="A91" s="33"/>
      <c r="B91" s="34"/>
      <c r="C91" s="28" t="s">
        <v>23</v>
      </c>
      <c r="D91" s="33"/>
      <c r="E91" s="33"/>
      <c r="F91" s="26" t="str">
        <f>E15</f>
        <v>Mgr.Tímea Kovács</v>
      </c>
      <c r="G91" s="33"/>
      <c r="H91" s="33"/>
      <c r="I91" s="28" t="s">
        <v>30</v>
      </c>
      <c r="J91" s="31" t="str">
        <f>E21</f>
        <v>Ing.Pavol Nagy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Ing.Silvia Gujberová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6" t="s">
        <v>107</v>
      </c>
      <c r="D94" s="108"/>
      <c r="E94" s="108"/>
      <c r="F94" s="108"/>
      <c r="G94" s="108"/>
      <c r="H94" s="108"/>
      <c r="I94" s="108"/>
      <c r="J94" s="117" t="s">
        <v>108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8" t="s">
        <v>109</v>
      </c>
      <c r="D96" s="33"/>
      <c r="E96" s="33"/>
      <c r="F96" s="33"/>
      <c r="G96" s="33"/>
      <c r="H96" s="33"/>
      <c r="I96" s="33"/>
      <c r="J96" s="75">
        <f>J124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5" customHeight="1" x14ac:dyDescent="0.2">
      <c r="B97" s="119"/>
      <c r="D97" s="120" t="s">
        <v>111</v>
      </c>
      <c r="E97" s="121"/>
      <c r="F97" s="121"/>
      <c r="G97" s="121"/>
      <c r="H97" s="121"/>
      <c r="I97" s="121"/>
      <c r="J97" s="122">
        <f>J125</f>
        <v>0</v>
      </c>
      <c r="L97" s="119"/>
    </row>
    <row r="98" spans="1:31" s="10" customFormat="1" ht="19.899999999999999" customHeight="1" x14ac:dyDescent="0.2">
      <c r="B98" s="123"/>
      <c r="D98" s="124" t="s">
        <v>272</v>
      </c>
      <c r="E98" s="125"/>
      <c r="F98" s="125"/>
      <c r="G98" s="125"/>
      <c r="H98" s="125"/>
      <c r="I98" s="125"/>
      <c r="J98" s="126">
        <f>J126</f>
        <v>0</v>
      </c>
      <c r="L98" s="123"/>
    </row>
    <row r="99" spans="1:31" s="10" customFormat="1" ht="19.899999999999999" customHeight="1" x14ac:dyDescent="0.2">
      <c r="B99" s="123"/>
      <c r="D99" s="124" t="s">
        <v>113</v>
      </c>
      <c r="E99" s="125"/>
      <c r="F99" s="125"/>
      <c r="G99" s="125"/>
      <c r="H99" s="125"/>
      <c r="I99" s="125"/>
      <c r="J99" s="126">
        <f>J132</f>
        <v>0</v>
      </c>
      <c r="L99" s="123"/>
    </row>
    <row r="100" spans="1:31" s="9" customFormat="1" ht="24.95" customHeight="1" x14ac:dyDescent="0.2">
      <c r="B100" s="119"/>
      <c r="D100" s="120" t="s">
        <v>1185</v>
      </c>
      <c r="E100" s="121"/>
      <c r="F100" s="121"/>
      <c r="G100" s="121"/>
      <c r="H100" s="121"/>
      <c r="I100" s="121"/>
      <c r="J100" s="122">
        <f>J137</f>
        <v>0</v>
      </c>
      <c r="L100" s="119"/>
    </row>
    <row r="101" spans="1:31" s="10" customFormat="1" ht="19.899999999999999" customHeight="1" x14ac:dyDescent="0.2">
      <c r="B101" s="123"/>
      <c r="D101" s="124" t="s">
        <v>1186</v>
      </c>
      <c r="E101" s="125"/>
      <c r="F101" s="125"/>
      <c r="G101" s="125"/>
      <c r="H101" s="125"/>
      <c r="I101" s="125"/>
      <c r="J101" s="126">
        <f>J138</f>
        <v>0</v>
      </c>
      <c r="L101" s="123"/>
    </row>
    <row r="102" spans="1:31" s="10" customFormat="1" ht="19.899999999999999" customHeight="1" x14ac:dyDescent="0.2">
      <c r="B102" s="123"/>
      <c r="D102" s="124" t="s">
        <v>1187</v>
      </c>
      <c r="E102" s="125"/>
      <c r="F102" s="125"/>
      <c r="G102" s="125"/>
      <c r="H102" s="125"/>
      <c r="I102" s="125"/>
      <c r="J102" s="126">
        <f>J201</f>
        <v>0</v>
      </c>
      <c r="L102" s="123"/>
    </row>
    <row r="103" spans="1:31" s="10" customFormat="1" ht="19.899999999999999" customHeight="1" x14ac:dyDescent="0.2">
      <c r="B103" s="123"/>
      <c r="D103" s="124" t="s">
        <v>1188</v>
      </c>
      <c r="E103" s="125"/>
      <c r="F103" s="125"/>
      <c r="G103" s="125"/>
      <c r="H103" s="125"/>
      <c r="I103" s="125"/>
      <c r="J103" s="126">
        <f>J209</f>
        <v>0</v>
      </c>
      <c r="L103" s="123"/>
    </row>
    <row r="104" spans="1:31" s="9" customFormat="1" ht="24.95" customHeight="1" x14ac:dyDescent="0.2">
      <c r="B104" s="119"/>
      <c r="D104" s="120" t="s">
        <v>1189</v>
      </c>
      <c r="E104" s="121"/>
      <c r="F104" s="121"/>
      <c r="G104" s="121"/>
      <c r="H104" s="121"/>
      <c r="I104" s="121"/>
      <c r="J104" s="122">
        <f>J211</f>
        <v>0</v>
      </c>
      <c r="L104" s="119"/>
    </row>
    <row r="105" spans="1:31" s="2" customFormat="1" ht="21.75" customHeight="1" x14ac:dyDescent="0.2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 x14ac:dyDescent="0.2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 x14ac:dyDescent="0.2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 x14ac:dyDescent="0.2">
      <c r="A111" s="33"/>
      <c r="B111" s="34"/>
      <c r="C111" s="22" t="s">
        <v>118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 x14ac:dyDescent="0.2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 x14ac:dyDescent="0.2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 x14ac:dyDescent="0.2">
      <c r="A114" s="33"/>
      <c r="B114" s="34"/>
      <c r="C114" s="33"/>
      <c r="D114" s="33"/>
      <c r="E114" s="264" t="str">
        <f>E7</f>
        <v>Rekonštrukcia RD na budovu pre obchod a služby</v>
      </c>
      <c r="F114" s="265"/>
      <c r="G114" s="265"/>
      <c r="H114" s="265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 x14ac:dyDescent="0.2">
      <c r="A115" s="33"/>
      <c r="B115" s="34"/>
      <c r="C115" s="28" t="s">
        <v>103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 x14ac:dyDescent="0.2">
      <c r="A116" s="33"/>
      <c r="B116" s="34"/>
      <c r="C116" s="33"/>
      <c r="D116" s="33"/>
      <c r="E116" s="242" t="str">
        <f>E9</f>
        <v>05 - Elektroinštalácie</v>
      </c>
      <c r="F116" s="263"/>
      <c r="G116" s="263"/>
      <c r="H116" s="26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 x14ac:dyDescent="0.2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 x14ac:dyDescent="0.2">
      <c r="A118" s="33"/>
      <c r="B118" s="34"/>
      <c r="C118" s="28" t="s">
        <v>19</v>
      </c>
      <c r="D118" s="33"/>
      <c r="E118" s="33"/>
      <c r="F118" s="26" t="str">
        <f>F12</f>
        <v xml:space="preserve"> </v>
      </c>
      <c r="G118" s="33"/>
      <c r="H118" s="33"/>
      <c r="I118" s="28" t="s">
        <v>21</v>
      </c>
      <c r="J118" s="59" t="str">
        <f>IF(J12="","",J12)</f>
        <v>1. 11. 2021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 x14ac:dyDescent="0.2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 x14ac:dyDescent="0.2">
      <c r="A120" s="33"/>
      <c r="B120" s="34"/>
      <c r="C120" s="28" t="s">
        <v>23</v>
      </c>
      <c r="D120" s="33"/>
      <c r="E120" s="33"/>
      <c r="F120" s="26" t="str">
        <f>E15</f>
        <v>Mgr.Tímea Kovács</v>
      </c>
      <c r="G120" s="33"/>
      <c r="H120" s="33"/>
      <c r="I120" s="28" t="s">
        <v>30</v>
      </c>
      <c r="J120" s="31" t="str">
        <f>E21</f>
        <v>Ing.Pavol Nagy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 x14ac:dyDescent="0.2">
      <c r="A121" s="33"/>
      <c r="B121" s="34"/>
      <c r="C121" s="28" t="s">
        <v>28</v>
      </c>
      <c r="D121" s="33"/>
      <c r="E121" s="33"/>
      <c r="F121" s="26" t="str">
        <f>IF(E18="","",E18)</f>
        <v>Vyplň údaj</v>
      </c>
      <c r="G121" s="33"/>
      <c r="H121" s="33"/>
      <c r="I121" s="28" t="s">
        <v>33</v>
      </c>
      <c r="J121" s="31" t="str">
        <f>E24</f>
        <v>Ing.Silvia Gujberová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 x14ac:dyDescent="0.2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 x14ac:dyDescent="0.2">
      <c r="A123" s="127"/>
      <c r="B123" s="128"/>
      <c r="C123" s="129" t="s">
        <v>119</v>
      </c>
      <c r="D123" s="130" t="s">
        <v>62</v>
      </c>
      <c r="E123" s="130" t="s">
        <v>58</v>
      </c>
      <c r="F123" s="130" t="s">
        <v>59</v>
      </c>
      <c r="G123" s="130" t="s">
        <v>120</v>
      </c>
      <c r="H123" s="130" t="s">
        <v>121</v>
      </c>
      <c r="I123" s="130" t="s">
        <v>122</v>
      </c>
      <c r="J123" s="131" t="s">
        <v>108</v>
      </c>
      <c r="K123" s="132" t="s">
        <v>123</v>
      </c>
      <c r="L123" s="133"/>
      <c r="M123" s="66" t="s">
        <v>1</v>
      </c>
      <c r="N123" s="67" t="s">
        <v>41</v>
      </c>
      <c r="O123" s="67" t="s">
        <v>124</v>
      </c>
      <c r="P123" s="67" t="s">
        <v>125</v>
      </c>
      <c r="Q123" s="67" t="s">
        <v>126</v>
      </c>
      <c r="R123" s="67" t="s">
        <v>127</v>
      </c>
      <c r="S123" s="67" t="s">
        <v>128</v>
      </c>
      <c r="T123" s="68" t="s">
        <v>129</v>
      </c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</row>
    <row r="124" spans="1:65" s="2" customFormat="1" ht="22.9" customHeight="1" x14ac:dyDescent="0.25">
      <c r="A124" s="33"/>
      <c r="B124" s="34"/>
      <c r="C124" s="73" t="s">
        <v>109</v>
      </c>
      <c r="D124" s="33"/>
      <c r="E124" s="33"/>
      <c r="F124" s="33"/>
      <c r="G124" s="33"/>
      <c r="H124" s="33"/>
      <c r="I124" s="33"/>
      <c r="J124" s="134">
        <f>BK124</f>
        <v>0</v>
      </c>
      <c r="K124" s="33"/>
      <c r="L124" s="34"/>
      <c r="M124" s="69"/>
      <c r="N124" s="60"/>
      <c r="O124" s="70"/>
      <c r="P124" s="135">
        <f>P125+P137+P211</f>
        <v>0</v>
      </c>
      <c r="Q124" s="70"/>
      <c r="R124" s="135">
        <f>R125+R137+R211</f>
        <v>0</v>
      </c>
      <c r="S124" s="70"/>
      <c r="T124" s="136">
        <f>T125+T137+T211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76</v>
      </c>
      <c r="AU124" s="18" t="s">
        <v>110</v>
      </c>
      <c r="BK124" s="137">
        <f>BK125+BK137+BK211</f>
        <v>0</v>
      </c>
    </row>
    <row r="125" spans="1:65" s="12" customFormat="1" ht="25.9" customHeight="1" x14ac:dyDescent="0.2">
      <c r="B125" s="138"/>
      <c r="D125" s="139" t="s">
        <v>76</v>
      </c>
      <c r="E125" s="140" t="s">
        <v>130</v>
      </c>
      <c r="F125" s="140" t="s">
        <v>131</v>
      </c>
      <c r="I125" s="141"/>
      <c r="J125" s="142">
        <f>BK125</f>
        <v>0</v>
      </c>
      <c r="L125" s="138"/>
      <c r="M125" s="143"/>
      <c r="N125" s="144"/>
      <c r="O125" s="144"/>
      <c r="P125" s="145">
        <f>P126+P132</f>
        <v>0</v>
      </c>
      <c r="Q125" s="144"/>
      <c r="R125" s="145">
        <f>R126+R132</f>
        <v>0</v>
      </c>
      <c r="S125" s="144"/>
      <c r="T125" s="146">
        <f>T126+T132</f>
        <v>0</v>
      </c>
      <c r="AR125" s="139" t="s">
        <v>85</v>
      </c>
      <c r="AT125" s="147" t="s">
        <v>76</v>
      </c>
      <c r="AU125" s="147" t="s">
        <v>77</v>
      </c>
      <c r="AY125" s="139" t="s">
        <v>132</v>
      </c>
      <c r="BK125" s="148">
        <f>BK126+BK132</f>
        <v>0</v>
      </c>
    </row>
    <row r="126" spans="1:65" s="12" customFormat="1" ht="22.9" customHeight="1" x14ac:dyDescent="0.2">
      <c r="B126" s="138"/>
      <c r="D126" s="139" t="s">
        <v>76</v>
      </c>
      <c r="E126" s="149" t="s">
        <v>163</v>
      </c>
      <c r="F126" s="149" t="s">
        <v>493</v>
      </c>
      <c r="I126" s="141"/>
      <c r="J126" s="150">
        <f>BK126</f>
        <v>0</v>
      </c>
      <c r="L126" s="138"/>
      <c r="M126" s="143"/>
      <c r="N126" s="144"/>
      <c r="O126" s="144"/>
      <c r="P126" s="145">
        <f>SUM(P127:P131)</f>
        <v>0</v>
      </c>
      <c r="Q126" s="144"/>
      <c r="R126" s="145">
        <f>SUM(R127:R131)</f>
        <v>0</v>
      </c>
      <c r="S126" s="144"/>
      <c r="T126" s="146">
        <f>SUM(T127:T131)</f>
        <v>0</v>
      </c>
      <c r="AR126" s="139" t="s">
        <v>85</v>
      </c>
      <c r="AT126" s="147" t="s">
        <v>76</v>
      </c>
      <c r="AU126" s="147" t="s">
        <v>85</v>
      </c>
      <c r="AY126" s="139" t="s">
        <v>132</v>
      </c>
      <c r="BK126" s="148">
        <f>SUM(BK127:BK131)</f>
        <v>0</v>
      </c>
    </row>
    <row r="127" spans="1:65" s="2" customFormat="1" ht="24.2" customHeight="1" x14ac:dyDescent="0.2">
      <c r="A127" s="33"/>
      <c r="B127" s="151"/>
      <c r="C127" s="152" t="s">
        <v>85</v>
      </c>
      <c r="D127" s="152" t="s">
        <v>134</v>
      </c>
      <c r="E127" s="153" t="s">
        <v>1190</v>
      </c>
      <c r="F127" s="154" t="s">
        <v>1191</v>
      </c>
      <c r="G127" s="155" t="s">
        <v>193</v>
      </c>
      <c r="H127" s="156">
        <v>7</v>
      </c>
      <c r="I127" s="157"/>
      <c r="J127" s="158">
        <f>ROUND(I127*H127,2)</f>
        <v>0</v>
      </c>
      <c r="K127" s="159"/>
      <c r="L127" s="34"/>
      <c r="M127" s="160" t="s">
        <v>1</v>
      </c>
      <c r="N127" s="161" t="s">
        <v>43</v>
      </c>
      <c r="O127" s="62"/>
      <c r="P127" s="162">
        <f>O127*H127</f>
        <v>0</v>
      </c>
      <c r="Q127" s="162">
        <v>0</v>
      </c>
      <c r="R127" s="162">
        <f>Q127*H127</f>
        <v>0</v>
      </c>
      <c r="S127" s="162">
        <v>0</v>
      </c>
      <c r="T127" s="163">
        <f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138</v>
      </c>
      <c r="AT127" s="164" t="s">
        <v>134</v>
      </c>
      <c r="AU127" s="164" t="s">
        <v>139</v>
      </c>
      <c r="AY127" s="18" t="s">
        <v>132</v>
      </c>
      <c r="BE127" s="165">
        <f>IF(N127="základná",J127,0)</f>
        <v>0</v>
      </c>
      <c r="BF127" s="165">
        <f>IF(N127="znížená",J127,0)</f>
        <v>0</v>
      </c>
      <c r="BG127" s="165">
        <f>IF(N127="zákl. prenesená",J127,0)</f>
        <v>0</v>
      </c>
      <c r="BH127" s="165">
        <f>IF(N127="zníž. prenesená",J127,0)</f>
        <v>0</v>
      </c>
      <c r="BI127" s="165">
        <f>IF(N127="nulová",J127,0)</f>
        <v>0</v>
      </c>
      <c r="BJ127" s="18" t="s">
        <v>139</v>
      </c>
      <c r="BK127" s="165">
        <f>ROUND(I127*H127,2)</f>
        <v>0</v>
      </c>
      <c r="BL127" s="18" t="s">
        <v>138</v>
      </c>
      <c r="BM127" s="164" t="s">
        <v>139</v>
      </c>
    </row>
    <row r="128" spans="1:65" s="2" customFormat="1" ht="24.2" customHeight="1" x14ac:dyDescent="0.2">
      <c r="A128" s="33"/>
      <c r="B128" s="151"/>
      <c r="C128" s="152" t="s">
        <v>139</v>
      </c>
      <c r="D128" s="152" t="s">
        <v>134</v>
      </c>
      <c r="E128" s="153" t="s">
        <v>1192</v>
      </c>
      <c r="F128" s="154" t="s">
        <v>1193</v>
      </c>
      <c r="G128" s="155" t="s">
        <v>188</v>
      </c>
      <c r="H128" s="156">
        <v>1</v>
      </c>
      <c r="I128" s="157"/>
      <c r="J128" s="158">
        <f>ROUND(I128*H128,2)</f>
        <v>0</v>
      </c>
      <c r="K128" s="159"/>
      <c r="L128" s="34"/>
      <c r="M128" s="160" t="s">
        <v>1</v>
      </c>
      <c r="N128" s="161" t="s">
        <v>43</v>
      </c>
      <c r="O128" s="62"/>
      <c r="P128" s="162">
        <f>O128*H128</f>
        <v>0</v>
      </c>
      <c r="Q128" s="162">
        <v>0</v>
      </c>
      <c r="R128" s="162">
        <f>Q128*H128</f>
        <v>0</v>
      </c>
      <c r="S128" s="162">
        <v>0</v>
      </c>
      <c r="T128" s="163">
        <f>S128*H128</f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138</v>
      </c>
      <c r="AT128" s="164" t="s">
        <v>134</v>
      </c>
      <c r="AU128" s="164" t="s">
        <v>139</v>
      </c>
      <c r="AY128" s="18" t="s">
        <v>132</v>
      </c>
      <c r="BE128" s="165">
        <f>IF(N128="základná",J128,0)</f>
        <v>0</v>
      </c>
      <c r="BF128" s="165">
        <f>IF(N128="znížená",J128,0)</f>
        <v>0</v>
      </c>
      <c r="BG128" s="165">
        <f>IF(N128="zákl. prenesená",J128,0)</f>
        <v>0</v>
      </c>
      <c r="BH128" s="165">
        <f>IF(N128="zníž. prenesená",J128,0)</f>
        <v>0</v>
      </c>
      <c r="BI128" s="165">
        <f>IF(N128="nulová",J128,0)</f>
        <v>0</v>
      </c>
      <c r="BJ128" s="18" t="s">
        <v>139</v>
      </c>
      <c r="BK128" s="165">
        <f>ROUND(I128*H128,2)</f>
        <v>0</v>
      </c>
      <c r="BL128" s="18" t="s">
        <v>138</v>
      </c>
      <c r="BM128" s="164" t="s">
        <v>138</v>
      </c>
    </row>
    <row r="129" spans="1:65" s="2" customFormat="1" ht="24.2" customHeight="1" x14ac:dyDescent="0.2">
      <c r="A129" s="33"/>
      <c r="B129" s="151"/>
      <c r="C129" s="152" t="s">
        <v>147</v>
      </c>
      <c r="D129" s="152" t="s">
        <v>134</v>
      </c>
      <c r="E129" s="153" t="s">
        <v>1194</v>
      </c>
      <c r="F129" s="154" t="s">
        <v>1195</v>
      </c>
      <c r="G129" s="155" t="s">
        <v>176</v>
      </c>
      <c r="H129" s="156">
        <v>1</v>
      </c>
      <c r="I129" s="157"/>
      <c r="J129" s="158">
        <f>ROUND(I129*H129,2)</f>
        <v>0</v>
      </c>
      <c r="K129" s="159"/>
      <c r="L129" s="34"/>
      <c r="M129" s="160" t="s">
        <v>1</v>
      </c>
      <c r="N129" s="161" t="s">
        <v>43</v>
      </c>
      <c r="O129" s="62"/>
      <c r="P129" s="162">
        <f>O129*H129</f>
        <v>0</v>
      </c>
      <c r="Q129" s="162">
        <v>0</v>
      </c>
      <c r="R129" s="162">
        <f>Q129*H129</f>
        <v>0</v>
      </c>
      <c r="S129" s="162">
        <v>0</v>
      </c>
      <c r="T129" s="163">
        <f>S129*H129</f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138</v>
      </c>
      <c r="AT129" s="164" t="s">
        <v>134</v>
      </c>
      <c r="AU129" s="164" t="s">
        <v>139</v>
      </c>
      <c r="AY129" s="18" t="s">
        <v>132</v>
      </c>
      <c r="BE129" s="165">
        <f>IF(N129="základná",J129,0)</f>
        <v>0</v>
      </c>
      <c r="BF129" s="165">
        <f>IF(N129="znížená",J129,0)</f>
        <v>0</v>
      </c>
      <c r="BG129" s="165">
        <f>IF(N129="zákl. prenesená",J129,0)</f>
        <v>0</v>
      </c>
      <c r="BH129" s="165">
        <f>IF(N129="zníž. prenesená",J129,0)</f>
        <v>0</v>
      </c>
      <c r="BI129" s="165">
        <f>IF(N129="nulová",J129,0)</f>
        <v>0</v>
      </c>
      <c r="BJ129" s="18" t="s">
        <v>139</v>
      </c>
      <c r="BK129" s="165">
        <f>ROUND(I129*H129,2)</f>
        <v>0</v>
      </c>
      <c r="BL129" s="18" t="s">
        <v>138</v>
      </c>
      <c r="BM129" s="164" t="s">
        <v>163</v>
      </c>
    </row>
    <row r="130" spans="1:65" s="2" customFormat="1" ht="24.2" customHeight="1" x14ac:dyDescent="0.2">
      <c r="A130" s="33"/>
      <c r="B130" s="151"/>
      <c r="C130" s="152" t="s">
        <v>138</v>
      </c>
      <c r="D130" s="152" t="s">
        <v>134</v>
      </c>
      <c r="E130" s="153" t="s">
        <v>1196</v>
      </c>
      <c r="F130" s="154" t="s">
        <v>1197</v>
      </c>
      <c r="G130" s="155" t="s">
        <v>193</v>
      </c>
      <c r="H130" s="156">
        <v>1.2</v>
      </c>
      <c r="I130" s="157"/>
      <c r="J130" s="158">
        <f>ROUND(I130*H130,2)</f>
        <v>0</v>
      </c>
      <c r="K130" s="159"/>
      <c r="L130" s="34"/>
      <c r="M130" s="160" t="s">
        <v>1</v>
      </c>
      <c r="N130" s="161" t="s">
        <v>43</v>
      </c>
      <c r="O130" s="62"/>
      <c r="P130" s="162">
        <f>O130*H130</f>
        <v>0</v>
      </c>
      <c r="Q130" s="162">
        <v>0</v>
      </c>
      <c r="R130" s="162">
        <f>Q130*H130</f>
        <v>0</v>
      </c>
      <c r="S130" s="162">
        <v>0</v>
      </c>
      <c r="T130" s="163">
        <f>S130*H130</f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138</v>
      </c>
      <c r="AT130" s="164" t="s">
        <v>134</v>
      </c>
      <c r="AU130" s="164" t="s">
        <v>139</v>
      </c>
      <c r="AY130" s="18" t="s">
        <v>132</v>
      </c>
      <c r="BE130" s="165">
        <f>IF(N130="základná",J130,0)</f>
        <v>0</v>
      </c>
      <c r="BF130" s="165">
        <f>IF(N130="znížená",J130,0)</f>
        <v>0</v>
      </c>
      <c r="BG130" s="165">
        <f>IF(N130="zákl. prenesená",J130,0)</f>
        <v>0</v>
      </c>
      <c r="BH130" s="165">
        <f>IF(N130="zníž. prenesená",J130,0)</f>
        <v>0</v>
      </c>
      <c r="BI130" s="165">
        <f>IF(N130="nulová",J130,0)</f>
        <v>0</v>
      </c>
      <c r="BJ130" s="18" t="s">
        <v>139</v>
      </c>
      <c r="BK130" s="165">
        <f>ROUND(I130*H130,2)</f>
        <v>0</v>
      </c>
      <c r="BL130" s="18" t="s">
        <v>138</v>
      </c>
      <c r="BM130" s="164" t="s">
        <v>181</v>
      </c>
    </row>
    <row r="131" spans="1:65" s="2" customFormat="1" ht="16.5" customHeight="1" x14ac:dyDescent="0.2">
      <c r="A131" s="33"/>
      <c r="B131" s="151"/>
      <c r="C131" s="201" t="s">
        <v>157</v>
      </c>
      <c r="D131" s="201" t="s">
        <v>383</v>
      </c>
      <c r="E131" s="202" t="s">
        <v>1198</v>
      </c>
      <c r="F131" s="203" t="s">
        <v>1199</v>
      </c>
      <c r="G131" s="204" t="s">
        <v>188</v>
      </c>
      <c r="H131" s="205">
        <v>2</v>
      </c>
      <c r="I131" s="206"/>
      <c r="J131" s="207">
        <f>ROUND(I131*H131,2)</f>
        <v>0</v>
      </c>
      <c r="K131" s="208"/>
      <c r="L131" s="209"/>
      <c r="M131" s="210" t="s">
        <v>1</v>
      </c>
      <c r="N131" s="211" t="s">
        <v>43</v>
      </c>
      <c r="O131" s="62"/>
      <c r="P131" s="162">
        <f>O131*H131</f>
        <v>0</v>
      </c>
      <c r="Q131" s="162">
        <v>0</v>
      </c>
      <c r="R131" s="162">
        <f>Q131*H131</f>
        <v>0</v>
      </c>
      <c r="S131" s="162">
        <v>0</v>
      </c>
      <c r="T131" s="163">
        <f>S131*H131</f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181</v>
      </c>
      <c r="AT131" s="164" t="s">
        <v>383</v>
      </c>
      <c r="AU131" s="164" t="s">
        <v>139</v>
      </c>
      <c r="AY131" s="18" t="s">
        <v>132</v>
      </c>
      <c r="BE131" s="165">
        <f>IF(N131="základná",J131,0)</f>
        <v>0</v>
      </c>
      <c r="BF131" s="165">
        <f>IF(N131="znížená",J131,0)</f>
        <v>0</v>
      </c>
      <c r="BG131" s="165">
        <f>IF(N131="zákl. prenesená",J131,0)</f>
        <v>0</v>
      </c>
      <c r="BH131" s="165">
        <f>IF(N131="zníž. prenesená",J131,0)</f>
        <v>0</v>
      </c>
      <c r="BI131" s="165">
        <f>IF(N131="nulová",J131,0)</f>
        <v>0</v>
      </c>
      <c r="BJ131" s="18" t="s">
        <v>139</v>
      </c>
      <c r="BK131" s="165">
        <f>ROUND(I131*H131,2)</f>
        <v>0</v>
      </c>
      <c r="BL131" s="18" t="s">
        <v>138</v>
      </c>
      <c r="BM131" s="164" t="s">
        <v>190</v>
      </c>
    </row>
    <row r="132" spans="1:65" s="12" customFormat="1" ht="22.9" customHeight="1" x14ac:dyDescent="0.2">
      <c r="B132" s="138"/>
      <c r="D132" s="139" t="s">
        <v>76</v>
      </c>
      <c r="E132" s="149" t="s">
        <v>155</v>
      </c>
      <c r="F132" s="149" t="s">
        <v>156</v>
      </c>
      <c r="I132" s="141"/>
      <c r="J132" s="150">
        <f>BK132</f>
        <v>0</v>
      </c>
      <c r="L132" s="138"/>
      <c r="M132" s="143"/>
      <c r="N132" s="144"/>
      <c r="O132" s="144"/>
      <c r="P132" s="145">
        <f>SUM(P133:P136)</f>
        <v>0</v>
      </c>
      <c r="Q132" s="144"/>
      <c r="R132" s="145">
        <f>SUM(R133:R136)</f>
        <v>0</v>
      </c>
      <c r="S132" s="144"/>
      <c r="T132" s="146">
        <f>SUM(T133:T136)</f>
        <v>0</v>
      </c>
      <c r="AR132" s="139" t="s">
        <v>85</v>
      </c>
      <c r="AT132" s="147" t="s">
        <v>76</v>
      </c>
      <c r="AU132" s="147" t="s">
        <v>85</v>
      </c>
      <c r="AY132" s="139" t="s">
        <v>132</v>
      </c>
      <c r="BK132" s="148">
        <f>SUM(BK133:BK136)</f>
        <v>0</v>
      </c>
    </row>
    <row r="133" spans="1:65" s="2" customFormat="1" ht="37.9" customHeight="1" x14ac:dyDescent="0.2">
      <c r="A133" s="33"/>
      <c r="B133" s="151"/>
      <c r="C133" s="152" t="s">
        <v>163</v>
      </c>
      <c r="D133" s="152" t="s">
        <v>134</v>
      </c>
      <c r="E133" s="153" t="s">
        <v>1200</v>
      </c>
      <c r="F133" s="154" t="s">
        <v>1201</v>
      </c>
      <c r="G133" s="155" t="s">
        <v>188</v>
      </c>
      <c r="H133" s="156">
        <v>1</v>
      </c>
      <c r="I133" s="157"/>
      <c r="J133" s="158">
        <f>ROUND(I133*H133,2)</f>
        <v>0</v>
      </c>
      <c r="K133" s="159"/>
      <c r="L133" s="34"/>
      <c r="M133" s="160" t="s">
        <v>1</v>
      </c>
      <c r="N133" s="161" t="s">
        <v>43</v>
      </c>
      <c r="O133" s="62"/>
      <c r="P133" s="162">
        <f>O133*H133</f>
        <v>0</v>
      </c>
      <c r="Q133" s="162">
        <v>0</v>
      </c>
      <c r="R133" s="162">
        <f>Q133*H133</f>
        <v>0</v>
      </c>
      <c r="S133" s="162">
        <v>0</v>
      </c>
      <c r="T133" s="163">
        <f>S133*H133</f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138</v>
      </c>
      <c r="AT133" s="164" t="s">
        <v>134</v>
      </c>
      <c r="AU133" s="164" t="s">
        <v>139</v>
      </c>
      <c r="AY133" s="18" t="s">
        <v>132</v>
      </c>
      <c r="BE133" s="165">
        <f>IF(N133="základná",J133,0)</f>
        <v>0</v>
      </c>
      <c r="BF133" s="165">
        <f>IF(N133="znížená",J133,0)</f>
        <v>0</v>
      </c>
      <c r="BG133" s="165">
        <f>IF(N133="zákl. prenesená",J133,0)</f>
        <v>0</v>
      </c>
      <c r="BH133" s="165">
        <f>IF(N133="zníž. prenesená",J133,0)</f>
        <v>0</v>
      </c>
      <c r="BI133" s="165">
        <f>IF(N133="nulová",J133,0)</f>
        <v>0</v>
      </c>
      <c r="BJ133" s="18" t="s">
        <v>139</v>
      </c>
      <c r="BK133" s="165">
        <f>ROUND(I133*H133,2)</f>
        <v>0</v>
      </c>
      <c r="BL133" s="18" t="s">
        <v>138</v>
      </c>
      <c r="BM133" s="164" t="s">
        <v>202</v>
      </c>
    </row>
    <row r="134" spans="1:65" s="2" customFormat="1" ht="24.2" customHeight="1" x14ac:dyDescent="0.2">
      <c r="A134" s="33"/>
      <c r="B134" s="151"/>
      <c r="C134" s="152" t="s">
        <v>173</v>
      </c>
      <c r="D134" s="152" t="s">
        <v>134</v>
      </c>
      <c r="E134" s="153" t="s">
        <v>1202</v>
      </c>
      <c r="F134" s="154" t="s">
        <v>1203</v>
      </c>
      <c r="G134" s="155" t="s">
        <v>188</v>
      </c>
      <c r="H134" s="156">
        <v>33</v>
      </c>
      <c r="I134" s="157"/>
      <c r="J134" s="158">
        <f>ROUND(I134*H134,2)</f>
        <v>0</v>
      </c>
      <c r="K134" s="159"/>
      <c r="L134" s="34"/>
      <c r="M134" s="160" t="s">
        <v>1</v>
      </c>
      <c r="N134" s="161" t="s">
        <v>43</v>
      </c>
      <c r="O134" s="62"/>
      <c r="P134" s="162">
        <f>O134*H134</f>
        <v>0</v>
      </c>
      <c r="Q134" s="162">
        <v>0</v>
      </c>
      <c r="R134" s="162">
        <f>Q134*H134</f>
        <v>0</v>
      </c>
      <c r="S134" s="162">
        <v>0</v>
      </c>
      <c r="T134" s="163">
        <f>S134*H134</f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138</v>
      </c>
      <c r="AT134" s="164" t="s">
        <v>134</v>
      </c>
      <c r="AU134" s="164" t="s">
        <v>139</v>
      </c>
      <c r="AY134" s="18" t="s">
        <v>132</v>
      </c>
      <c r="BE134" s="165">
        <f>IF(N134="základná",J134,0)</f>
        <v>0</v>
      </c>
      <c r="BF134" s="165">
        <f>IF(N134="znížená",J134,0)</f>
        <v>0</v>
      </c>
      <c r="BG134" s="165">
        <f>IF(N134="zákl. prenesená",J134,0)</f>
        <v>0</v>
      </c>
      <c r="BH134" s="165">
        <f>IF(N134="zníž. prenesená",J134,0)</f>
        <v>0</v>
      </c>
      <c r="BI134" s="165">
        <f>IF(N134="nulová",J134,0)</f>
        <v>0</v>
      </c>
      <c r="BJ134" s="18" t="s">
        <v>139</v>
      </c>
      <c r="BK134" s="165">
        <f>ROUND(I134*H134,2)</f>
        <v>0</v>
      </c>
      <c r="BL134" s="18" t="s">
        <v>138</v>
      </c>
      <c r="BM134" s="164" t="s">
        <v>211</v>
      </c>
    </row>
    <row r="135" spans="1:65" s="2" customFormat="1" ht="37.9" customHeight="1" x14ac:dyDescent="0.2">
      <c r="A135" s="33"/>
      <c r="B135" s="151"/>
      <c r="C135" s="152" t="s">
        <v>181</v>
      </c>
      <c r="D135" s="152" t="s">
        <v>134</v>
      </c>
      <c r="E135" s="153" t="s">
        <v>1204</v>
      </c>
      <c r="F135" s="154" t="s">
        <v>1205</v>
      </c>
      <c r="G135" s="155" t="s">
        <v>176</v>
      </c>
      <c r="H135" s="156">
        <v>16</v>
      </c>
      <c r="I135" s="157"/>
      <c r="J135" s="158">
        <f>ROUND(I135*H135,2)</f>
        <v>0</v>
      </c>
      <c r="K135" s="159"/>
      <c r="L135" s="34"/>
      <c r="M135" s="160" t="s">
        <v>1</v>
      </c>
      <c r="N135" s="161" t="s">
        <v>43</v>
      </c>
      <c r="O135" s="62"/>
      <c r="P135" s="162">
        <f>O135*H135</f>
        <v>0</v>
      </c>
      <c r="Q135" s="162">
        <v>0</v>
      </c>
      <c r="R135" s="162">
        <f>Q135*H135</f>
        <v>0</v>
      </c>
      <c r="S135" s="162">
        <v>0</v>
      </c>
      <c r="T135" s="163">
        <f>S135*H135</f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138</v>
      </c>
      <c r="AT135" s="164" t="s">
        <v>134</v>
      </c>
      <c r="AU135" s="164" t="s">
        <v>139</v>
      </c>
      <c r="AY135" s="18" t="s">
        <v>132</v>
      </c>
      <c r="BE135" s="165">
        <f>IF(N135="základná",J135,0)</f>
        <v>0</v>
      </c>
      <c r="BF135" s="165">
        <f>IF(N135="znížená",J135,0)</f>
        <v>0</v>
      </c>
      <c r="BG135" s="165">
        <f>IF(N135="zákl. prenesená",J135,0)</f>
        <v>0</v>
      </c>
      <c r="BH135" s="165">
        <f>IF(N135="zníž. prenesená",J135,0)</f>
        <v>0</v>
      </c>
      <c r="BI135" s="165">
        <f>IF(N135="nulová",J135,0)</f>
        <v>0</v>
      </c>
      <c r="BJ135" s="18" t="s">
        <v>139</v>
      </c>
      <c r="BK135" s="165">
        <f>ROUND(I135*H135,2)</f>
        <v>0</v>
      </c>
      <c r="BL135" s="18" t="s">
        <v>138</v>
      </c>
      <c r="BM135" s="164" t="s">
        <v>222</v>
      </c>
    </row>
    <row r="136" spans="1:65" s="2" customFormat="1" ht="37.9" customHeight="1" x14ac:dyDescent="0.2">
      <c r="A136" s="33"/>
      <c r="B136" s="151"/>
      <c r="C136" s="152" t="s">
        <v>155</v>
      </c>
      <c r="D136" s="152" t="s">
        <v>134</v>
      </c>
      <c r="E136" s="153" t="s">
        <v>1206</v>
      </c>
      <c r="F136" s="154" t="s">
        <v>1207</v>
      </c>
      <c r="G136" s="155" t="s">
        <v>176</v>
      </c>
      <c r="H136" s="156">
        <v>20</v>
      </c>
      <c r="I136" s="157"/>
      <c r="J136" s="158">
        <f>ROUND(I136*H136,2)</f>
        <v>0</v>
      </c>
      <c r="K136" s="159"/>
      <c r="L136" s="34"/>
      <c r="M136" s="160" t="s">
        <v>1</v>
      </c>
      <c r="N136" s="161" t="s">
        <v>43</v>
      </c>
      <c r="O136" s="62"/>
      <c r="P136" s="162">
        <f>O136*H136</f>
        <v>0</v>
      </c>
      <c r="Q136" s="162">
        <v>0</v>
      </c>
      <c r="R136" s="162">
        <f>Q136*H136</f>
        <v>0</v>
      </c>
      <c r="S136" s="162">
        <v>0</v>
      </c>
      <c r="T136" s="163">
        <f>S136*H136</f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138</v>
      </c>
      <c r="AT136" s="164" t="s">
        <v>134</v>
      </c>
      <c r="AU136" s="164" t="s">
        <v>139</v>
      </c>
      <c r="AY136" s="18" t="s">
        <v>132</v>
      </c>
      <c r="BE136" s="165">
        <f>IF(N136="základná",J136,0)</f>
        <v>0</v>
      </c>
      <c r="BF136" s="165">
        <f>IF(N136="znížená",J136,0)</f>
        <v>0</v>
      </c>
      <c r="BG136" s="165">
        <f>IF(N136="zákl. prenesená",J136,0)</f>
        <v>0</v>
      </c>
      <c r="BH136" s="165">
        <f>IF(N136="zníž. prenesená",J136,0)</f>
        <v>0</v>
      </c>
      <c r="BI136" s="165">
        <f>IF(N136="nulová",J136,0)</f>
        <v>0</v>
      </c>
      <c r="BJ136" s="18" t="s">
        <v>139</v>
      </c>
      <c r="BK136" s="165">
        <f>ROUND(I136*H136,2)</f>
        <v>0</v>
      </c>
      <c r="BL136" s="18" t="s">
        <v>138</v>
      </c>
      <c r="BM136" s="164" t="s">
        <v>237</v>
      </c>
    </row>
    <row r="137" spans="1:65" s="12" customFormat="1" ht="25.9" customHeight="1" x14ac:dyDescent="0.2">
      <c r="B137" s="138"/>
      <c r="D137" s="139" t="s">
        <v>76</v>
      </c>
      <c r="E137" s="140" t="s">
        <v>383</v>
      </c>
      <c r="F137" s="140" t="s">
        <v>1208</v>
      </c>
      <c r="I137" s="141"/>
      <c r="J137" s="142">
        <f>BK137</f>
        <v>0</v>
      </c>
      <c r="L137" s="138"/>
      <c r="M137" s="143"/>
      <c r="N137" s="144"/>
      <c r="O137" s="144"/>
      <c r="P137" s="145">
        <f>P138+P201+P209</f>
        <v>0</v>
      </c>
      <c r="Q137" s="144"/>
      <c r="R137" s="145">
        <f>R138+R201+R209</f>
        <v>0</v>
      </c>
      <c r="S137" s="144"/>
      <c r="T137" s="146">
        <f>T138+T201+T209</f>
        <v>0</v>
      </c>
      <c r="AR137" s="139" t="s">
        <v>147</v>
      </c>
      <c r="AT137" s="147" t="s">
        <v>76</v>
      </c>
      <c r="AU137" s="147" t="s">
        <v>77</v>
      </c>
      <c r="AY137" s="139" t="s">
        <v>132</v>
      </c>
      <c r="BK137" s="148">
        <f>BK138+BK201+BK209</f>
        <v>0</v>
      </c>
    </row>
    <row r="138" spans="1:65" s="12" customFormat="1" ht="22.9" customHeight="1" x14ac:dyDescent="0.2">
      <c r="B138" s="138"/>
      <c r="D138" s="139" t="s">
        <v>76</v>
      </c>
      <c r="E138" s="149" t="s">
        <v>1209</v>
      </c>
      <c r="F138" s="149" t="s">
        <v>1210</v>
      </c>
      <c r="I138" s="141"/>
      <c r="J138" s="150">
        <f>BK138</f>
        <v>0</v>
      </c>
      <c r="L138" s="138"/>
      <c r="M138" s="143"/>
      <c r="N138" s="144"/>
      <c r="O138" s="144"/>
      <c r="P138" s="145">
        <f>SUM(P139:P200)</f>
        <v>0</v>
      </c>
      <c r="Q138" s="144"/>
      <c r="R138" s="145">
        <f>SUM(R139:R200)</f>
        <v>0</v>
      </c>
      <c r="S138" s="144"/>
      <c r="T138" s="146">
        <f>SUM(T139:T200)</f>
        <v>0</v>
      </c>
      <c r="AR138" s="139" t="s">
        <v>147</v>
      </c>
      <c r="AT138" s="147" t="s">
        <v>76</v>
      </c>
      <c r="AU138" s="147" t="s">
        <v>85</v>
      </c>
      <c r="AY138" s="139" t="s">
        <v>132</v>
      </c>
      <c r="BK138" s="148">
        <f>SUM(BK139:BK200)</f>
        <v>0</v>
      </c>
    </row>
    <row r="139" spans="1:65" s="2" customFormat="1" ht="24.2" customHeight="1" x14ac:dyDescent="0.2">
      <c r="A139" s="33"/>
      <c r="B139" s="151"/>
      <c r="C139" s="152" t="s">
        <v>190</v>
      </c>
      <c r="D139" s="152" t="s">
        <v>134</v>
      </c>
      <c r="E139" s="153" t="s">
        <v>1211</v>
      </c>
      <c r="F139" s="154" t="s">
        <v>1212</v>
      </c>
      <c r="G139" s="155" t="s">
        <v>176</v>
      </c>
      <c r="H139" s="156">
        <v>16</v>
      </c>
      <c r="I139" s="157"/>
      <c r="J139" s="158">
        <f t="shared" ref="J139:J170" si="0">ROUND(I139*H139,2)</f>
        <v>0</v>
      </c>
      <c r="K139" s="159"/>
      <c r="L139" s="34"/>
      <c r="M139" s="160" t="s">
        <v>1</v>
      </c>
      <c r="N139" s="161" t="s">
        <v>43</v>
      </c>
      <c r="O139" s="62"/>
      <c r="P139" s="162">
        <f t="shared" ref="P139:P170" si="1">O139*H139</f>
        <v>0</v>
      </c>
      <c r="Q139" s="162">
        <v>0</v>
      </c>
      <c r="R139" s="162">
        <f t="shared" ref="R139:R170" si="2">Q139*H139</f>
        <v>0</v>
      </c>
      <c r="S139" s="162">
        <v>0</v>
      </c>
      <c r="T139" s="163">
        <f t="shared" ref="T139:T170" si="3">S139*H139</f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648</v>
      </c>
      <c r="AT139" s="164" t="s">
        <v>134</v>
      </c>
      <c r="AU139" s="164" t="s">
        <v>139</v>
      </c>
      <c r="AY139" s="18" t="s">
        <v>132</v>
      </c>
      <c r="BE139" s="165">
        <f t="shared" ref="BE139:BE170" si="4">IF(N139="základná",J139,0)</f>
        <v>0</v>
      </c>
      <c r="BF139" s="165">
        <f t="shared" ref="BF139:BF170" si="5">IF(N139="znížená",J139,0)</f>
        <v>0</v>
      </c>
      <c r="BG139" s="165">
        <f t="shared" ref="BG139:BG170" si="6">IF(N139="zákl. prenesená",J139,0)</f>
        <v>0</v>
      </c>
      <c r="BH139" s="165">
        <f t="shared" ref="BH139:BH170" si="7">IF(N139="zníž. prenesená",J139,0)</f>
        <v>0</v>
      </c>
      <c r="BI139" s="165">
        <f t="shared" ref="BI139:BI170" si="8">IF(N139="nulová",J139,0)</f>
        <v>0</v>
      </c>
      <c r="BJ139" s="18" t="s">
        <v>139</v>
      </c>
      <c r="BK139" s="165">
        <f t="shared" ref="BK139:BK170" si="9">ROUND(I139*H139,2)</f>
        <v>0</v>
      </c>
      <c r="BL139" s="18" t="s">
        <v>648</v>
      </c>
      <c r="BM139" s="164" t="s">
        <v>7</v>
      </c>
    </row>
    <row r="140" spans="1:65" s="2" customFormat="1" ht="24.2" customHeight="1" x14ac:dyDescent="0.2">
      <c r="A140" s="33"/>
      <c r="B140" s="151"/>
      <c r="C140" s="201" t="s">
        <v>197</v>
      </c>
      <c r="D140" s="201" t="s">
        <v>383</v>
      </c>
      <c r="E140" s="202" t="s">
        <v>1213</v>
      </c>
      <c r="F140" s="203" t="s">
        <v>1214</v>
      </c>
      <c r="G140" s="204" t="s">
        <v>176</v>
      </c>
      <c r="H140" s="205">
        <v>16</v>
      </c>
      <c r="I140" s="206"/>
      <c r="J140" s="207">
        <f t="shared" si="0"/>
        <v>0</v>
      </c>
      <c r="K140" s="208"/>
      <c r="L140" s="209"/>
      <c r="M140" s="210" t="s">
        <v>1</v>
      </c>
      <c r="N140" s="211" t="s">
        <v>43</v>
      </c>
      <c r="O140" s="62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1215</v>
      </c>
      <c r="AT140" s="164" t="s">
        <v>383</v>
      </c>
      <c r="AU140" s="164" t="s">
        <v>139</v>
      </c>
      <c r="AY140" s="18" t="s">
        <v>132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139</v>
      </c>
      <c r="BK140" s="165">
        <f t="shared" si="9"/>
        <v>0</v>
      </c>
      <c r="BL140" s="18" t="s">
        <v>648</v>
      </c>
      <c r="BM140" s="164" t="s">
        <v>260</v>
      </c>
    </row>
    <row r="141" spans="1:65" s="2" customFormat="1" ht="24.2" customHeight="1" x14ac:dyDescent="0.2">
      <c r="A141" s="33"/>
      <c r="B141" s="151"/>
      <c r="C141" s="152" t="s">
        <v>202</v>
      </c>
      <c r="D141" s="152" t="s">
        <v>134</v>
      </c>
      <c r="E141" s="153" t="s">
        <v>1216</v>
      </c>
      <c r="F141" s="154" t="s">
        <v>1217</v>
      </c>
      <c r="G141" s="155" t="s">
        <v>176</v>
      </c>
      <c r="H141" s="156">
        <v>20</v>
      </c>
      <c r="I141" s="157"/>
      <c r="J141" s="158">
        <f t="shared" si="0"/>
        <v>0</v>
      </c>
      <c r="K141" s="159"/>
      <c r="L141" s="34"/>
      <c r="M141" s="160" t="s">
        <v>1</v>
      </c>
      <c r="N141" s="161" t="s">
        <v>43</v>
      </c>
      <c r="O141" s="62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648</v>
      </c>
      <c r="AT141" s="164" t="s">
        <v>134</v>
      </c>
      <c r="AU141" s="164" t="s">
        <v>139</v>
      </c>
      <c r="AY141" s="18" t="s">
        <v>132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139</v>
      </c>
      <c r="BK141" s="165">
        <f t="shared" si="9"/>
        <v>0</v>
      </c>
      <c r="BL141" s="18" t="s">
        <v>648</v>
      </c>
      <c r="BM141" s="164" t="s">
        <v>407</v>
      </c>
    </row>
    <row r="142" spans="1:65" s="2" customFormat="1" ht="24.2" customHeight="1" x14ac:dyDescent="0.2">
      <c r="A142" s="33"/>
      <c r="B142" s="151"/>
      <c r="C142" s="201" t="s">
        <v>207</v>
      </c>
      <c r="D142" s="201" t="s">
        <v>383</v>
      </c>
      <c r="E142" s="202" t="s">
        <v>1218</v>
      </c>
      <c r="F142" s="203" t="s">
        <v>1219</v>
      </c>
      <c r="G142" s="204" t="s">
        <v>176</v>
      </c>
      <c r="H142" s="205">
        <v>20</v>
      </c>
      <c r="I142" s="206"/>
      <c r="J142" s="207">
        <f t="shared" si="0"/>
        <v>0</v>
      </c>
      <c r="K142" s="208"/>
      <c r="L142" s="209"/>
      <c r="M142" s="210" t="s">
        <v>1</v>
      </c>
      <c r="N142" s="211" t="s">
        <v>43</v>
      </c>
      <c r="O142" s="62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1215</v>
      </c>
      <c r="AT142" s="164" t="s">
        <v>383</v>
      </c>
      <c r="AU142" s="164" t="s">
        <v>139</v>
      </c>
      <c r="AY142" s="18" t="s">
        <v>132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139</v>
      </c>
      <c r="BK142" s="165">
        <f t="shared" si="9"/>
        <v>0</v>
      </c>
      <c r="BL142" s="18" t="s">
        <v>648</v>
      </c>
      <c r="BM142" s="164" t="s">
        <v>419</v>
      </c>
    </row>
    <row r="143" spans="1:65" s="2" customFormat="1" ht="21.75" customHeight="1" x14ac:dyDescent="0.2">
      <c r="A143" s="33"/>
      <c r="B143" s="151"/>
      <c r="C143" s="152" t="s">
        <v>211</v>
      </c>
      <c r="D143" s="152" t="s">
        <v>134</v>
      </c>
      <c r="E143" s="153" t="s">
        <v>1220</v>
      </c>
      <c r="F143" s="154" t="s">
        <v>1221</v>
      </c>
      <c r="G143" s="155" t="s">
        <v>188</v>
      </c>
      <c r="H143" s="156">
        <v>33</v>
      </c>
      <c r="I143" s="157"/>
      <c r="J143" s="158">
        <f t="shared" si="0"/>
        <v>0</v>
      </c>
      <c r="K143" s="159"/>
      <c r="L143" s="34"/>
      <c r="M143" s="160" t="s">
        <v>1</v>
      </c>
      <c r="N143" s="161" t="s">
        <v>43</v>
      </c>
      <c r="O143" s="62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648</v>
      </c>
      <c r="AT143" s="164" t="s">
        <v>134</v>
      </c>
      <c r="AU143" s="164" t="s">
        <v>139</v>
      </c>
      <c r="AY143" s="18" t="s">
        <v>132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139</v>
      </c>
      <c r="BK143" s="165">
        <f t="shared" si="9"/>
        <v>0</v>
      </c>
      <c r="BL143" s="18" t="s">
        <v>648</v>
      </c>
      <c r="BM143" s="164" t="s">
        <v>432</v>
      </c>
    </row>
    <row r="144" spans="1:65" s="2" customFormat="1" ht="24.2" customHeight="1" x14ac:dyDescent="0.2">
      <c r="A144" s="33"/>
      <c r="B144" s="151"/>
      <c r="C144" s="201" t="s">
        <v>219</v>
      </c>
      <c r="D144" s="201" t="s">
        <v>383</v>
      </c>
      <c r="E144" s="202" t="s">
        <v>1222</v>
      </c>
      <c r="F144" s="203" t="s">
        <v>1223</v>
      </c>
      <c r="G144" s="204" t="s">
        <v>188</v>
      </c>
      <c r="H144" s="205">
        <v>33</v>
      </c>
      <c r="I144" s="206"/>
      <c r="J144" s="207">
        <f t="shared" si="0"/>
        <v>0</v>
      </c>
      <c r="K144" s="208"/>
      <c r="L144" s="209"/>
      <c r="M144" s="210" t="s">
        <v>1</v>
      </c>
      <c r="N144" s="211" t="s">
        <v>43</v>
      </c>
      <c r="O144" s="62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1215</v>
      </c>
      <c r="AT144" s="164" t="s">
        <v>383</v>
      </c>
      <c r="AU144" s="164" t="s">
        <v>139</v>
      </c>
      <c r="AY144" s="18" t="s">
        <v>132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139</v>
      </c>
      <c r="BK144" s="165">
        <f t="shared" si="9"/>
        <v>0</v>
      </c>
      <c r="BL144" s="18" t="s">
        <v>648</v>
      </c>
      <c r="BM144" s="164" t="s">
        <v>442</v>
      </c>
    </row>
    <row r="145" spans="1:65" s="2" customFormat="1" ht="21.75" customHeight="1" x14ac:dyDescent="0.2">
      <c r="A145" s="33"/>
      <c r="B145" s="151"/>
      <c r="C145" s="201" t="s">
        <v>222</v>
      </c>
      <c r="D145" s="201" t="s">
        <v>383</v>
      </c>
      <c r="E145" s="202" t="s">
        <v>1224</v>
      </c>
      <c r="F145" s="203" t="s">
        <v>1225</v>
      </c>
      <c r="G145" s="204" t="s">
        <v>188</v>
      </c>
      <c r="H145" s="205">
        <v>1</v>
      </c>
      <c r="I145" s="206"/>
      <c r="J145" s="207">
        <f t="shared" si="0"/>
        <v>0</v>
      </c>
      <c r="K145" s="208"/>
      <c r="L145" s="209"/>
      <c r="M145" s="210" t="s">
        <v>1</v>
      </c>
      <c r="N145" s="211" t="s">
        <v>43</v>
      </c>
      <c r="O145" s="62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1215</v>
      </c>
      <c r="AT145" s="164" t="s">
        <v>383</v>
      </c>
      <c r="AU145" s="164" t="s">
        <v>139</v>
      </c>
      <c r="AY145" s="18" t="s">
        <v>132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139</v>
      </c>
      <c r="BK145" s="165">
        <f t="shared" si="9"/>
        <v>0</v>
      </c>
      <c r="BL145" s="18" t="s">
        <v>648</v>
      </c>
      <c r="BM145" s="164" t="s">
        <v>455</v>
      </c>
    </row>
    <row r="146" spans="1:65" s="2" customFormat="1" ht="24.2" customHeight="1" x14ac:dyDescent="0.2">
      <c r="A146" s="33"/>
      <c r="B146" s="151"/>
      <c r="C146" s="152" t="s">
        <v>231</v>
      </c>
      <c r="D146" s="152" t="s">
        <v>134</v>
      </c>
      <c r="E146" s="153" t="s">
        <v>1226</v>
      </c>
      <c r="F146" s="154" t="s">
        <v>1227</v>
      </c>
      <c r="G146" s="155" t="s">
        <v>188</v>
      </c>
      <c r="H146" s="156">
        <v>44</v>
      </c>
      <c r="I146" s="157"/>
      <c r="J146" s="158">
        <f t="shared" si="0"/>
        <v>0</v>
      </c>
      <c r="K146" s="159"/>
      <c r="L146" s="34"/>
      <c r="M146" s="160" t="s">
        <v>1</v>
      </c>
      <c r="N146" s="161" t="s">
        <v>43</v>
      </c>
      <c r="O146" s="62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648</v>
      </c>
      <c r="AT146" s="164" t="s">
        <v>134</v>
      </c>
      <c r="AU146" s="164" t="s">
        <v>139</v>
      </c>
      <c r="AY146" s="18" t="s">
        <v>132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139</v>
      </c>
      <c r="BK146" s="165">
        <f t="shared" si="9"/>
        <v>0</v>
      </c>
      <c r="BL146" s="18" t="s">
        <v>648</v>
      </c>
      <c r="BM146" s="164" t="s">
        <v>1228</v>
      </c>
    </row>
    <row r="147" spans="1:65" s="2" customFormat="1" ht="16.5" customHeight="1" x14ac:dyDescent="0.2">
      <c r="A147" s="33"/>
      <c r="B147" s="151"/>
      <c r="C147" s="201" t="s">
        <v>237</v>
      </c>
      <c r="D147" s="201" t="s">
        <v>383</v>
      </c>
      <c r="E147" s="202" t="s">
        <v>1229</v>
      </c>
      <c r="F147" s="203" t="s">
        <v>1230</v>
      </c>
      <c r="G147" s="204" t="s">
        <v>188</v>
      </c>
      <c r="H147" s="205">
        <v>44</v>
      </c>
      <c r="I147" s="206"/>
      <c r="J147" s="207">
        <f t="shared" si="0"/>
        <v>0</v>
      </c>
      <c r="K147" s="208"/>
      <c r="L147" s="209"/>
      <c r="M147" s="210" t="s">
        <v>1</v>
      </c>
      <c r="N147" s="211" t="s">
        <v>43</v>
      </c>
      <c r="O147" s="62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1215</v>
      </c>
      <c r="AT147" s="164" t="s">
        <v>383</v>
      </c>
      <c r="AU147" s="164" t="s">
        <v>139</v>
      </c>
      <c r="AY147" s="18" t="s">
        <v>132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139</v>
      </c>
      <c r="BK147" s="165">
        <f t="shared" si="9"/>
        <v>0</v>
      </c>
      <c r="BL147" s="18" t="s">
        <v>648</v>
      </c>
      <c r="BM147" s="164" t="s">
        <v>474</v>
      </c>
    </row>
    <row r="148" spans="1:65" s="2" customFormat="1" ht="16.5" customHeight="1" x14ac:dyDescent="0.2">
      <c r="A148" s="33"/>
      <c r="B148" s="151"/>
      <c r="C148" s="201" t="s">
        <v>244</v>
      </c>
      <c r="D148" s="201" t="s">
        <v>383</v>
      </c>
      <c r="E148" s="202" t="s">
        <v>1231</v>
      </c>
      <c r="F148" s="203" t="s">
        <v>1232</v>
      </c>
      <c r="G148" s="204" t="s">
        <v>1233</v>
      </c>
      <c r="H148" s="205">
        <v>0.44</v>
      </c>
      <c r="I148" s="206"/>
      <c r="J148" s="207">
        <f t="shared" si="0"/>
        <v>0</v>
      </c>
      <c r="K148" s="208"/>
      <c r="L148" s="209"/>
      <c r="M148" s="210" t="s">
        <v>1</v>
      </c>
      <c r="N148" s="211" t="s">
        <v>43</v>
      </c>
      <c r="O148" s="62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1215</v>
      </c>
      <c r="AT148" s="164" t="s">
        <v>383</v>
      </c>
      <c r="AU148" s="164" t="s">
        <v>139</v>
      </c>
      <c r="AY148" s="18" t="s">
        <v>132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139</v>
      </c>
      <c r="BK148" s="165">
        <f t="shared" si="9"/>
        <v>0</v>
      </c>
      <c r="BL148" s="18" t="s">
        <v>648</v>
      </c>
      <c r="BM148" s="164" t="s">
        <v>483</v>
      </c>
    </row>
    <row r="149" spans="1:65" s="2" customFormat="1" ht="24.2" customHeight="1" x14ac:dyDescent="0.2">
      <c r="A149" s="33"/>
      <c r="B149" s="151"/>
      <c r="C149" s="152" t="s">
        <v>7</v>
      </c>
      <c r="D149" s="152" t="s">
        <v>134</v>
      </c>
      <c r="E149" s="153" t="s">
        <v>1234</v>
      </c>
      <c r="F149" s="154" t="s">
        <v>1235</v>
      </c>
      <c r="G149" s="155" t="s">
        <v>188</v>
      </c>
      <c r="H149" s="156">
        <v>1</v>
      </c>
      <c r="I149" s="157"/>
      <c r="J149" s="158">
        <f t="shared" si="0"/>
        <v>0</v>
      </c>
      <c r="K149" s="159"/>
      <c r="L149" s="34"/>
      <c r="M149" s="160" t="s">
        <v>1</v>
      </c>
      <c r="N149" s="161" t="s">
        <v>43</v>
      </c>
      <c r="O149" s="62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648</v>
      </c>
      <c r="AT149" s="164" t="s">
        <v>134</v>
      </c>
      <c r="AU149" s="164" t="s">
        <v>139</v>
      </c>
      <c r="AY149" s="18" t="s">
        <v>132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139</v>
      </c>
      <c r="BK149" s="165">
        <f t="shared" si="9"/>
        <v>0</v>
      </c>
      <c r="BL149" s="18" t="s">
        <v>648</v>
      </c>
      <c r="BM149" s="164" t="s">
        <v>494</v>
      </c>
    </row>
    <row r="150" spans="1:65" s="2" customFormat="1" ht="24.2" customHeight="1" x14ac:dyDescent="0.2">
      <c r="A150" s="33"/>
      <c r="B150" s="151"/>
      <c r="C150" s="201" t="s">
        <v>253</v>
      </c>
      <c r="D150" s="201" t="s">
        <v>383</v>
      </c>
      <c r="E150" s="202" t="s">
        <v>1236</v>
      </c>
      <c r="F150" s="203" t="s">
        <v>1237</v>
      </c>
      <c r="G150" s="204" t="s">
        <v>188</v>
      </c>
      <c r="H150" s="205">
        <v>1</v>
      </c>
      <c r="I150" s="206"/>
      <c r="J150" s="207">
        <f t="shared" si="0"/>
        <v>0</v>
      </c>
      <c r="K150" s="208"/>
      <c r="L150" s="209"/>
      <c r="M150" s="210" t="s">
        <v>1</v>
      </c>
      <c r="N150" s="211" t="s">
        <v>43</v>
      </c>
      <c r="O150" s="62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1215</v>
      </c>
      <c r="AT150" s="164" t="s">
        <v>383</v>
      </c>
      <c r="AU150" s="164" t="s">
        <v>139</v>
      </c>
      <c r="AY150" s="18" t="s">
        <v>132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139</v>
      </c>
      <c r="BK150" s="165">
        <f t="shared" si="9"/>
        <v>0</v>
      </c>
      <c r="BL150" s="18" t="s">
        <v>648</v>
      </c>
      <c r="BM150" s="164" t="s">
        <v>511</v>
      </c>
    </row>
    <row r="151" spans="1:65" s="2" customFormat="1" ht="24.2" customHeight="1" x14ac:dyDescent="0.2">
      <c r="A151" s="33"/>
      <c r="B151" s="151"/>
      <c r="C151" s="152" t="s">
        <v>260</v>
      </c>
      <c r="D151" s="152" t="s">
        <v>134</v>
      </c>
      <c r="E151" s="153" t="s">
        <v>1238</v>
      </c>
      <c r="F151" s="154" t="s">
        <v>1239</v>
      </c>
      <c r="G151" s="155" t="s">
        <v>188</v>
      </c>
      <c r="H151" s="156">
        <v>1</v>
      </c>
      <c r="I151" s="157"/>
      <c r="J151" s="158">
        <f t="shared" si="0"/>
        <v>0</v>
      </c>
      <c r="K151" s="159"/>
      <c r="L151" s="34"/>
      <c r="M151" s="160" t="s">
        <v>1</v>
      </c>
      <c r="N151" s="161" t="s">
        <v>43</v>
      </c>
      <c r="O151" s="62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648</v>
      </c>
      <c r="AT151" s="164" t="s">
        <v>134</v>
      </c>
      <c r="AU151" s="164" t="s">
        <v>139</v>
      </c>
      <c r="AY151" s="18" t="s">
        <v>132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139</v>
      </c>
      <c r="BK151" s="165">
        <f t="shared" si="9"/>
        <v>0</v>
      </c>
      <c r="BL151" s="18" t="s">
        <v>648</v>
      </c>
      <c r="BM151" s="164" t="s">
        <v>526</v>
      </c>
    </row>
    <row r="152" spans="1:65" s="2" customFormat="1" ht="24.2" customHeight="1" x14ac:dyDescent="0.2">
      <c r="A152" s="33"/>
      <c r="B152" s="151"/>
      <c r="C152" s="201" t="s">
        <v>401</v>
      </c>
      <c r="D152" s="201" t="s">
        <v>383</v>
      </c>
      <c r="E152" s="202" t="s">
        <v>1240</v>
      </c>
      <c r="F152" s="203" t="s">
        <v>1241</v>
      </c>
      <c r="G152" s="204" t="s">
        <v>188</v>
      </c>
      <c r="H152" s="205">
        <v>1</v>
      </c>
      <c r="I152" s="206"/>
      <c r="J152" s="207">
        <f t="shared" si="0"/>
        <v>0</v>
      </c>
      <c r="K152" s="208"/>
      <c r="L152" s="209"/>
      <c r="M152" s="210" t="s">
        <v>1</v>
      </c>
      <c r="N152" s="211" t="s">
        <v>43</v>
      </c>
      <c r="O152" s="62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1215</v>
      </c>
      <c r="AT152" s="164" t="s">
        <v>383</v>
      </c>
      <c r="AU152" s="164" t="s">
        <v>139</v>
      </c>
      <c r="AY152" s="18" t="s">
        <v>132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139</v>
      </c>
      <c r="BK152" s="165">
        <f t="shared" si="9"/>
        <v>0</v>
      </c>
      <c r="BL152" s="18" t="s">
        <v>648</v>
      </c>
      <c r="BM152" s="164" t="s">
        <v>539</v>
      </c>
    </row>
    <row r="153" spans="1:65" s="2" customFormat="1" ht="24.2" customHeight="1" x14ac:dyDescent="0.2">
      <c r="A153" s="33"/>
      <c r="B153" s="151"/>
      <c r="C153" s="152" t="s">
        <v>407</v>
      </c>
      <c r="D153" s="152" t="s">
        <v>134</v>
      </c>
      <c r="E153" s="153" t="s">
        <v>1242</v>
      </c>
      <c r="F153" s="154" t="s">
        <v>1243</v>
      </c>
      <c r="G153" s="155" t="s">
        <v>188</v>
      </c>
      <c r="H153" s="156">
        <v>1</v>
      </c>
      <c r="I153" s="157"/>
      <c r="J153" s="158">
        <f t="shared" si="0"/>
        <v>0</v>
      </c>
      <c r="K153" s="159"/>
      <c r="L153" s="34"/>
      <c r="M153" s="160" t="s">
        <v>1</v>
      </c>
      <c r="N153" s="161" t="s">
        <v>43</v>
      </c>
      <c r="O153" s="62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648</v>
      </c>
      <c r="AT153" s="164" t="s">
        <v>134</v>
      </c>
      <c r="AU153" s="164" t="s">
        <v>139</v>
      </c>
      <c r="AY153" s="18" t="s">
        <v>132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139</v>
      </c>
      <c r="BK153" s="165">
        <f t="shared" si="9"/>
        <v>0</v>
      </c>
      <c r="BL153" s="18" t="s">
        <v>648</v>
      </c>
      <c r="BM153" s="164" t="s">
        <v>550</v>
      </c>
    </row>
    <row r="154" spans="1:65" s="2" customFormat="1" ht="16.5" customHeight="1" x14ac:dyDescent="0.2">
      <c r="A154" s="33"/>
      <c r="B154" s="151"/>
      <c r="C154" s="201" t="s">
        <v>411</v>
      </c>
      <c r="D154" s="201" t="s">
        <v>383</v>
      </c>
      <c r="E154" s="202" t="s">
        <v>1244</v>
      </c>
      <c r="F154" s="203" t="s">
        <v>1245</v>
      </c>
      <c r="G154" s="204" t="s">
        <v>188</v>
      </c>
      <c r="H154" s="205">
        <v>1</v>
      </c>
      <c r="I154" s="206"/>
      <c r="J154" s="207">
        <f t="shared" si="0"/>
        <v>0</v>
      </c>
      <c r="K154" s="208"/>
      <c r="L154" s="209"/>
      <c r="M154" s="210" t="s">
        <v>1</v>
      </c>
      <c r="N154" s="211" t="s">
        <v>43</v>
      </c>
      <c r="O154" s="62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1215</v>
      </c>
      <c r="AT154" s="164" t="s">
        <v>383</v>
      </c>
      <c r="AU154" s="164" t="s">
        <v>139</v>
      </c>
      <c r="AY154" s="18" t="s">
        <v>132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139</v>
      </c>
      <c r="BK154" s="165">
        <f t="shared" si="9"/>
        <v>0</v>
      </c>
      <c r="BL154" s="18" t="s">
        <v>648</v>
      </c>
      <c r="BM154" s="164" t="s">
        <v>563</v>
      </c>
    </row>
    <row r="155" spans="1:65" s="2" customFormat="1" ht="16.5" customHeight="1" x14ac:dyDescent="0.2">
      <c r="A155" s="33"/>
      <c r="B155" s="151"/>
      <c r="C155" s="201" t="s">
        <v>419</v>
      </c>
      <c r="D155" s="201" t="s">
        <v>383</v>
      </c>
      <c r="E155" s="202" t="s">
        <v>1246</v>
      </c>
      <c r="F155" s="203" t="s">
        <v>1247</v>
      </c>
      <c r="G155" s="204" t="s">
        <v>188</v>
      </c>
      <c r="H155" s="205">
        <v>1</v>
      </c>
      <c r="I155" s="206"/>
      <c r="J155" s="207">
        <f t="shared" si="0"/>
        <v>0</v>
      </c>
      <c r="K155" s="208"/>
      <c r="L155" s="209"/>
      <c r="M155" s="210" t="s">
        <v>1</v>
      </c>
      <c r="N155" s="211" t="s">
        <v>43</v>
      </c>
      <c r="O155" s="62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1215</v>
      </c>
      <c r="AT155" s="164" t="s">
        <v>383</v>
      </c>
      <c r="AU155" s="164" t="s">
        <v>139</v>
      </c>
      <c r="AY155" s="18" t="s">
        <v>132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139</v>
      </c>
      <c r="BK155" s="165">
        <f t="shared" si="9"/>
        <v>0</v>
      </c>
      <c r="BL155" s="18" t="s">
        <v>648</v>
      </c>
      <c r="BM155" s="164" t="s">
        <v>574</v>
      </c>
    </row>
    <row r="156" spans="1:65" s="2" customFormat="1" ht="16.5" customHeight="1" x14ac:dyDescent="0.2">
      <c r="A156" s="33"/>
      <c r="B156" s="151"/>
      <c r="C156" s="201" t="s">
        <v>426</v>
      </c>
      <c r="D156" s="201" t="s">
        <v>383</v>
      </c>
      <c r="E156" s="202" t="s">
        <v>1248</v>
      </c>
      <c r="F156" s="203" t="s">
        <v>1249</v>
      </c>
      <c r="G156" s="204" t="s">
        <v>188</v>
      </c>
      <c r="H156" s="205">
        <v>1</v>
      </c>
      <c r="I156" s="206"/>
      <c r="J156" s="207">
        <f t="shared" si="0"/>
        <v>0</v>
      </c>
      <c r="K156" s="208"/>
      <c r="L156" s="209"/>
      <c r="M156" s="210" t="s">
        <v>1</v>
      </c>
      <c r="N156" s="211" t="s">
        <v>43</v>
      </c>
      <c r="O156" s="62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1215</v>
      </c>
      <c r="AT156" s="164" t="s">
        <v>383</v>
      </c>
      <c r="AU156" s="164" t="s">
        <v>139</v>
      </c>
      <c r="AY156" s="18" t="s">
        <v>132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139</v>
      </c>
      <c r="BK156" s="165">
        <f t="shared" si="9"/>
        <v>0</v>
      </c>
      <c r="BL156" s="18" t="s">
        <v>648</v>
      </c>
      <c r="BM156" s="164" t="s">
        <v>584</v>
      </c>
    </row>
    <row r="157" spans="1:65" s="2" customFormat="1" ht="24.2" customHeight="1" x14ac:dyDescent="0.2">
      <c r="A157" s="33"/>
      <c r="B157" s="151"/>
      <c r="C157" s="152" t="s">
        <v>432</v>
      </c>
      <c r="D157" s="152" t="s">
        <v>134</v>
      </c>
      <c r="E157" s="153" t="s">
        <v>1250</v>
      </c>
      <c r="F157" s="154" t="s">
        <v>1251</v>
      </c>
      <c r="G157" s="155" t="s">
        <v>188</v>
      </c>
      <c r="H157" s="156">
        <v>2</v>
      </c>
      <c r="I157" s="157"/>
      <c r="J157" s="158">
        <f t="shared" si="0"/>
        <v>0</v>
      </c>
      <c r="K157" s="159"/>
      <c r="L157" s="34"/>
      <c r="M157" s="160" t="s">
        <v>1</v>
      </c>
      <c r="N157" s="161" t="s">
        <v>43</v>
      </c>
      <c r="O157" s="62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648</v>
      </c>
      <c r="AT157" s="164" t="s">
        <v>134</v>
      </c>
      <c r="AU157" s="164" t="s">
        <v>139</v>
      </c>
      <c r="AY157" s="18" t="s">
        <v>132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139</v>
      </c>
      <c r="BK157" s="165">
        <f t="shared" si="9"/>
        <v>0</v>
      </c>
      <c r="BL157" s="18" t="s">
        <v>648</v>
      </c>
      <c r="BM157" s="164" t="s">
        <v>594</v>
      </c>
    </row>
    <row r="158" spans="1:65" s="2" customFormat="1" ht="21.75" customHeight="1" x14ac:dyDescent="0.2">
      <c r="A158" s="33"/>
      <c r="B158" s="151"/>
      <c r="C158" s="201" t="s">
        <v>436</v>
      </c>
      <c r="D158" s="201" t="s">
        <v>383</v>
      </c>
      <c r="E158" s="202" t="s">
        <v>1252</v>
      </c>
      <c r="F158" s="203" t="s">
        <v>1253</v>
      </c>
      <c r="G158" s="204" t="s">
        <v>188</v>
      </c>
      <c r="H158" s="205">
        <v>2</v>
      </c>
      <c r="I158" s="206"/>
      <c r="J158" s="207">
        <f t="shared" si="0"/>
        <v>0</v>
      </c>
      <c r="K158" s="208"/>
      <c r="L158" s="209"/>
      <c r="M158" s="210" t="s">
        <v>1</v>
      </c>
      <c r="N158" s="211" t="s">
        <v>43</v>
      </c>
      <c r="O158" s="62"/>
      <c r="P158" s="162">
        <f t="shared" si="1"/>
        <v>0</v>
      </c>
      <c r="Q158" s="162">
        <v>0</v>
      </c>
      <c r="R158" s="162">
        <f t="shared" si="2"/>
        <v>0</v>
      </c>
      <c r="S158" s="162">
        <v>0</v>
      </c>
      <c r="T158" s="163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1215</v>
      </c>
      <c r="AT158" s="164" t="s">
        <v>383</v>
      </c>
      <c r="AU158" s="164" t="s">
        <v>139</v>
      </c>
      <c r="AY158" s="18" t="s">
        <v>132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8" t="s">
        <v>139</v>
      </c>
      <c r="BK158" s="165">
        <f t="shared" si="9"/>
        <v>0</v>
      </c>
      <c r="BL158" s="18" t="s">
        <v>648</v>
      </c>
      <c r="BM158" s="164" t="s">
        <v>608</v>
      </c>
    </row>
    <row r="159" spans="1:65" s="2" customFormat="1" ht="16.5" customHeight="1" x14ac:dyDescent="0.2">
      <c r="A159" s="33"/>
      <c r="B159" s="151"/>
      <c r="C159" s="201" t="s">
        <v>442</v>
      </c>
      <c r="D159" s="201" t="s">
        <v>383</v>
      </c>
      <c r="E159" s="202" t="s">
        <v>1254</v>
      </c>
      <c r="F159" s="203" t="s">
        <v>1249</v>
      </c>
      <c r="G159" s="204" t="s">
        <v>188</v>
      </c>
      <c r="H159" s="205">
        <v>2</v>
      </c>
      <c r="I159" s="206"/>
      <c r="J159" s="207">
        <f t="shared" si="0"/>
        <v>0</v>
      </c>
      <c r="K159" s="208"/>
      <c r="L159" s="209"/>
      <c r="M159" s="210" t="s">
        <v>1</v>
      </c>
      <c r="N159" s="211" t="s">
        <v>43</v>
      </c>
      <c r="O159" s="62"/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1215</v>
      </c>
      <c r="AT159" s="164" t="s">
        <v>383</v>
      </c>
      <c r="AU159" s="164" t="s">
        <v>139</v>
      </c>
      <c r="AY159" s="18" t="s">
        <v>132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8" t="s">
        <v>139</v>
      </c>
      <c r="BK159" s="165">
        <f t="shared" si="9"/>
        <v>0</v>
      </c>
      <c r="BL159" s="18" t="s">
        <v>648</v>
      </c>
      <c r="BM159" s="164" t="s">
        <v>619</v>
      </c>
    </row>
    <row r="160" spans="1:65" s="2" customFormat="1" ht="24.2" customHeight="1" x14ac:dyDescent="0.2">
      <c r="A160" s="33"/>
      <c r="B160" s="151"/>
      <c r="C160" s="152" t="s">
        <v>450</v>
      </c>
      <c r="D160" s="152" t="s">
        <v>134</v>
      </c>
      <c r="E160" s="153" t="s">
        <v>1255</v>
      </c>
      <c r="F160" s="154" t="s">
        <v>1256</v>
      </c>
      <c r="G160" s="155" t="s">
        <v>188</v>
      </c>
      <c r="H160" s="156">
        <v>3</v>
      </c>
      <c r="I160" s="157"/>
      <c r="J160" s="158">
        <f t="shared" si="0"/>
        <v>0</v>
      </c>
      <c r="K160" s="159"/>
      <c r="L160" s="34"/>
      <c r="M160" s="160" t="s">
        <v>1</v>
      </c>
      <c r="N160" s="161" t="s">
        <v>43</v>
      </c>
      <c r="O160" s="62"/>
      <c r="P160" s="162">
        <f t="shared" si="1"/>
        <v>0</v>
      </c>
      <c r="Q160" s="162">
        <v>0</v>
      </c>
      <c r="R160" s="162">
        <f t="shared" si="2"/>
        <v>0</v>
      </c>
      <c r="S160" s="162">
        <v>0</v>
      </c>
      <c r="T160" s="163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648</v>
      </c>
      <c r="AT160" s="164" t="s">
        <v>134</v>
      </c>
      <c r="AU160" s="164" t="s">
        <v>139</v>
      </c>
      <c r="AY160" s="18" t="s">
        <v>132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8" t="s">
        <v>139</v>
      </c>
      <c r="BK160" s="165">
        <f t="shared" si="9"/>
        <v>0</v>
      </c>
      <c r="BL160" s="18" t="s">
        <v>648</v>
      </c>
      <c r="BM160" s="164" t="s">
        <v>632</v>
      </c>
    </row>
    <row r="161" spans="1:65" s="2" customFormat="1" ht="24.2" customHeight="1" x14ac:dyDescent="0.2">
      <c r="A161" s="33"/>
      <c r="B161" s="151"/>
      <c r="C161" s="201" t="s">
        <v>455</v>
      </c>
      <c r="D161" s="201" t="s">
        <v>383</v>
      </c>
      <c r="E161" s="202" t="s">
        <v>1257</v>
      </c>
      <c r="F161" s="203" t="s">
        <v>1258</v>
      </c>
      <c r="G161" s="204" t="s">
        <v>188</v>
      </c>
      <c r="H161" s="205">
        <v>3</v>
      </c>
      <c r="I161" s="206"/>
      <c r="J161" s="207">
        <f t="shared" si="0"/>
        <v>0</v>
      </c>
      <c r="K161" s="208"/>
      <c r="L161" s="209"/>
      <c r="M161" s="210" t="s">
        <v>1</v>
      </c>
      <c r="N161" s="211" t="s">
        <v>43</v>
      </c>
      <c r="O161" s="62"/>
      <c r="P161" s="162">
        <f t="shared" si="1"/>
        <v>0</v>
      </c>
      <c r="Q161" s="162">
        <v>0</v>
      </c>
      <c r="R161" s="162">
        <f t="shared" si="2"/>
        <v>0</v>
      </c>
      <c r="S161" s="162">
        <v>0</v>
      </c>
      <c r="T161" s="163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1215</v>
      </c>
      <c r="AT161" s="164" t="s">
        <v>383</v>
      </c>
      <c r="AU161" s="164" t="s">
        <v>139</v>
      </c>
      <c r="AY161" s="18" t="s">
        <v>132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8" t="s">
        <v>139</v>
      </c>
      <c r="BK161" s="165">
        <f t="shared" si="9"/>
        <v>0</v>
      </c>
      <c r="BL161" s="18" t="s">
        <v>648</v>
      </c>
      <c r="BM161" s="164" t="s">
        <v>648</v>
      </c>
    </row>
    <row r="162" spans="1:65" s="2" customFormat="1" ht="16.5" customHeight="1" x14ac:dyDescent="0.2">
      <c r="A162" s="33"/>
      <c r="B162" s="151"/>
      <c r="C162" s="201" t="s">
        <v>462</v>
      </c>
      <c r="D162" s="201" t="s">
        <v>383</v>
      </c>
      <c r="E162" s="202" t="s">
        <v>1254</v>
      </c>
      <c r="F162" s="203" t="s">
        <v>1249</v>
      </c>
      <c r="G162" s="204" t="s">
        <v>188</v>
      </c>
      <c r="H162" s="205">
        <v>1</v>
      </c>
      <c r="I162" s="206"/>
      <c r="J162" s="207">
        <f t="shared" si="0"/>
        <v>0</v>
      </c>
      <c r="K162" s="208"/>
      <c r="L162" s="209"/>
      <c r="M162" s="210" t="s">
        <v>1</v>
      </c>
      <c r="N162" s="211" t="s">
        <v>43</v>
      </c>
      <c r="O162" s="62"/>
      <c r="P162" s="162">
        <f t="shared" si="1"/>
        <v>0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1215</v>
      </c>
      <c r="AT162" s="164" t="s">
        <v>383</v>
      </c>
      <c r="AU162" s="164" t="s">
        <v>139</v>
      </c>
      <c r="AY162" s="18" t="s">
        <v>132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8" t="s">
        <v>139</v>
      </c>
      <c r="BK162" s="165">
        <f t="shared" si="9"/>
        <v>0</v>
      </c>
      <c r="BL162" s="18" t="s">
        <v>648</v>
      </c>
      <c r="BM162" s="164" t="s">
        <v>657</v>
      </c>
    </row>
    <row r="163" spans="1:65" s="2" customFormat="1" ht="16.5" customHeight="1" x14ac:dyDescent="0.2">
      <c r="A163" s="33"/>
      <c r="B163" s="151"/>
      <c r="C163" s="201" t="s">
        <v>1228</v>
      </c>
      <c r="D163" s="201" t="s">
        <v>383</v>
      </c>
      <c r="E163" s="202" t="s">
        <v>1259</v>
      </c>
      <c r="F163" s="203" t="s">
        <v>1260</v>
      </c>
      <c r="G163" s="204" t="s">
        <v>188</v>
      </c>
      <c r="H163" s="205">
        <v>1</v>
      </c>
      <c r="I163" s="206"/>
      <c r="J163" s="207">
        <f t="shared" si="0"/>
        <v>0</v>
      </c>
      <c r="K163" s="208"/>
      <c r="L163" s="209"/>
      <c r="M163" s="210" t="s">
        <v>1</v>
      </c>
      <c r="N163" s="211" t="s">
        <v>43</v>
      </c>
      <c r="O163" s="62"/>
      <c r="P163" s="162">
        <f t="shared" si="1"/>
        <v>0</v>
      </c>
      <c r="Q163" s="162">
        <v>0</v>
      </c>
      <c r="R163" s="162">
        <f t="shared" si="2"/>
        <v>0</v>
      </c>
      <c r="S163" s="162">
        <v>0</v>
      </c>
      <c r="T163" s="163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1215</v>
      </c>
      <c r="AT163" s="164" t="s">
        <v>383</v>
      </c>
      <c r="AU163" s="164" t="s">
        <v>139</v>
      </c>
      <c r="AY163" s="18" t="s">
        <v>132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8" t="s">
        <v>139</v>
      </c>
      <c r="BK163" s="165">
        <f t="shared" si="9"/>
        <v>0</v>
      </c>
      <c r="BL163" s="18" t="s">
        <v>648</v>
      </c>
      <c r="BM163" s="164" t="s">
        <v>670</v>
      </c>
    </row>
    <row r="164" spans="1:65" s="2" customFormat="1" ht="24.2" customHeight="1" x14ac:dyDescent="0.2">
      <c r="A164" s="33"/>
      <c r="B164" s="151"/>
      <c r="C164" s="152" t="s">
        <v>468</v>
      </c>
      <c r="D164" s="152" t="s">
        <v>134</v>
      </c>
      <c r="E164" s="153" t="s">
        <v>1261</v>
      </c>
      <c r="F164" s="154" t="s">
        <v>1262</v>
      </c>
      <c r="G164" s="155" t="s">
        <v>188</v>
      </c>
      <c r="H164" s="156">
        <v>1</v>
      </c>
      <c r="I164" s="157"/>
      <c r="J164" s="158">
        <f t="shared" si="0"/>
        <v>0</v>
      </c>
      <c r="K164" s="159"/>
      <c r="L164" s="34"/>
      <c r="M164" s="160" t="s">
        <v>1</v>
      </c>
      <c r="N164" s="161" t="s">
        <v>43</v>
      </c>
      <c r="O164" s="62"/>
      <c r="P164" s="162">
        <f t="shared" si="1"/>
        <v>0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648</v>
      </c>
      <c r="AT164" s="164" t="s">
        <v>134</v>
      </c>
      <c r="AU164" s="164" t="s">
        <v>139</v>
      </c>
      <c r="AY164" s="18" t="s">
        <v>132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8" t="s">
        <v>139</v>
      </c>
      <c r="BK164" s="165">
        <f t="shared" si="9"/>
        <v>0</v>
      </c>
      <c r="BL164" s="18" t="s">
        <v>648</v>
      </c>
      <c r="BM164" s="164" t="s">
        <v>680</v>
      </c>
    </row>
    <row r="165" spans="1:65" s="2" customFormat="1" ht="21.75" customHeight="1" x14ac:dyDescent="0.2">
      <c r="A165" s="33"/>
      <c r="B165" s="151"/>
      <c r="C165" s="201" t="s">
        <v>474</v>
      </c>
      <c r="D165" s="201" t="s">
        <v>383</v>
      </c>
      <c r="E165" s="202" t="s">
        <v>1263</v>
      </c>
      <c r="F165" s="203" t="s">
        <v>1264</v>
      </c>
      <c r="G165" s="204" t="s">
        <v>188</v>
      </c>
      <c r="H165" s="205">
        <v>1</v>
      </c>
      <c r="I165" s="206"/>
      <c r="J165" s="207">
        <f t="shared" si="0"/>
        <v>0</v>
      </c>
      <c r="K165" s="208"/>
      <c r="L165" s="209"/>
      <c r="M165" s="210" t="s">
        <v>1</v>
      </c>
      <c r="N165" s="211" t="s">
        <v>43</v>
      </c>
      <c r="O165" s="62"/>
      <c r="P165" s="162">
        <f t="shared" si="1"/>
        <v>0</v>
      </c>
      <c r="Q165" s="162">
        <v>0</v>
      </c>
      <c r="R165" s="162">
        <f t="shared" si="2"/>
        <v>0</v>
      </c>
      <c r="S165" s="162">
        <v>0</v>
      </c>
      <c r="T165" s="163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1215</v>
      </c>
      <c r="AT165" s="164" t="s">
        <v>383</v>
      </c>
      <c r="AU165" s="164" t="s">
        <v>139</v>
      </c>
      <c r="AY165" s="18" t="s">
        <v>132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8" t="s">
        <v>139</v>
      </c>
      <c r="BK165" s="165">
        <f t="shared" si="9"/>
        <v>0</v>
      </c>
      <c r="BL165" s="18" t="s">
        <v>648</v>
      </c>
      <c r="BM165" s="164" t="s">
        <v>691</v>
      </c>
    </row>
    <row r="166" spans="1:65" s="2" customFormat="1" ht="24.2" customHeight="1" x14ac:dyDescent="0.2">
      <c r="A166" s="33"/>
      <c r="B166" s="151"/>
      <c r="C166" s="152" t="s">
        <v>478</v>
      </c>
      <c r="D166" s="152" t="s">
        <v>134</v>
      </c>
      <c r="E166" s="153" t="s">
        <v>1265</v>
      </c>
      <c r="F166" s="154" t="s">
        <v>1266</v>
      </c>
      <c r="G166" s="155" t="s">
        <v>188</v>
      </c>
      <c r="H166" s="156">
        <v>17</v>
      </c>
      <c r="I166" s="157"/>
      <c r="J166" s="158">
        <f t="shared" si="0"/>
        <v>0</v>
      </c>
      <c r="K166" s="159"/>
      <c r="L166" s="34"/>
      <c r="M166" s="160" t="s">
        <v>1</v>
      </c>
      <c r="N166" s="161" t="s">
        <v>43</v>
      </c>
      <c r="O166" s="62"/>
      <c r="P166" s="162">
        <f t="shared" si="1"/>
        <v>0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648</v>
      </c>
      <c r="AT166" s="164" t="s">
        <v>134</v>
      </c>
      <c r="AU166" s="164" t="s">
        <v>139</v>
      </c>
      <c r="AY166" s="18" t="s">
        <v>132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8" t="s">
        <v>139</v>
      </c>
      <c r="BK166" s="165">
        <f t="shared" si="9"/>
        <v>0</v>
      </c>
      <c r="BL166" s="18" t="s">
        <v>648</v>
      </c>
      <c r="BM166" s="164" t="s">
        <v>701</v>
      </c>
    </row>
    <row r="167" spans="1:65" s="2" customFormat="1" ht="24.2" customHeight="1" x14ac:dyDescent="0.2">
      <c r="A167" s="33"/>
      <c r="B167" s="151"/>
      <c r="C167" s="201" t="s">
        <v>483</v>
      </c>
      <c r="D167" s="201" t="s">
        <v>383</v>
      </c>
      <c r="E167" s="202" t="s">
        <v>1267</v>
      </c>
      <c r="F167" s="203" t="s">
        <v>1268</v>
      </c>
      <c r="G167" s="204" t="s">
        <v>188</v>
      </c>
      <c r="H167" s="205">
        <v>17</v>
      </c>
      <c r="I167" s="206"/>
      <c r="J167" s="207">
        <f t="shared" si="0"/>
        <v>0</v>
      </c>
      <c r="K167" s="208"/>
      <c r="L167" s="209"/>
      <c r="M167" s="210" t="s">
        <v>1</v>
      </c>
      <c r="N167" s="211" t="s">
        <v>43</v>
      </c>
      <c r="O167" s="62"/>
      <c r="P167" s="162">
        <f t="shared" si="1"/>
        <v>0</v>
      </c>
      <c r="Q167" s="162">
        <v>0</v>
      </c>
      <c r="R167" s="162">
        <f t="shared" si="2"/>
        <v>0</v>
      </c>
      <c r="S167" s="162">
        <v>0</v>
      </c>
      <c r="T167" s="163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1215</v>
      </c>
      <c r="AT167" s="164" t="s">
        <v>383</v>
      </c>
      <c r="AU167" s="164" t="s">
        <v>139</v>
      </c>
      <c r="AY167" s="18" t="s">
        <v>132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8" t="s">
        <v>139</v>
      </c>
      <c r="BK167" s="165">
        <f t="shared" si="9"/>
        <v>0</v>
      </c>
      <c r="BL167" s="18" t="s">
        <v>648</v>
      </c>
      <c r="BM167" s="164" t="s">
        <v>709</v>
      </c>
    </row>
    <row r="168" spans="1:65" s="2" customFormat="1" ht="16.5" customHeight="1" x14ac:dyDescent="0.2">
      <c r="A168" s="33"/>
      <c r="B168" s="151"/>
      <c r="C168" s="201" t="s">
        <v>488</v>
      </c>
      <c r="D168" s="201" t="s">
        <v>383</v>
      </c>
      <c r="E168" s="202" t="s">
        <v>1259</v>
      </c>
      <c r="F168" s="203" t="s">
        <v>1260</v>
      </c>
      <c r="G168" s="204" t="s">
        <v>188</v>
      </c>
      <c r="H168" s="205">
        <v>5</v>
      </c>
      <c r="I168" s="206"/>
      <c r="J168" s="207">
        <f t="shared" si="0"/>
        <v>0</v>
      </c>
      <c r="K168" s="208"/>
      <c r="L168" s="209"/>
      <c r="M168" s="210" t="s">
        <v>1</v>
      </c>
      <c r="N168" s="211" t="s">
        <v>43</v>
      </c>
      <c r="O168" s="62"/>
      <c r="P168" s="162">
        <f t="shared" si="1"/>
        <v>0</v>
      </c>
      <c r="Q168" s="162">
        <v>0</v>
      </c>
      <c r="R168" s="162">
        <f t="shared" si="2"/>
        <v>0</v>
      </c>
      <c r="S168" s="162">
        <v>0</v>
      </c>
      <c r="T168" s="163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1215</v>
      </c>
      <c r="AT168" s="164" t="s">
        <v>383</v>
      </c>
      <c r="AU168" s="164" t="s">
        <v>139</v>
      </c>
      <c r="AY168" s="18" t="s">
        <v>132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8" t="s">
        <v>139</v>
      </c>
      <c r="BK168" s="165">
        <f t="shared" si="9"/>
        <v>0</v>
      </c>
      <c r="BL168" s="18" t="s">
        <v>648</v>
      </c>
      <c r="BM168" s="164" t="s">
        <v>721</v>
      </c>
    </row>
    <row r="169" spans="1:65" s="2" customFormat="1" ht="16.5" customHeight="1" x14ac:dyDescent="0.2">
      <c r="A169" s="33"/>
      <c r="B169" s="151"/>
      <c r="C169" s="201" t="s">
        <v>494</v>
      </c>
      <c r="D169" s="201" t="s">
        <v>383</v>
      </c>
      <c r="E169" s="202" t="s">
        <v>1269</v>
      </c>
      <c r="F169" s="203" t="s">
        <v>1270</v>
      </c>
      <c r="G169" s="204" t="s">
        <v>188</v>
      </c>
      <c r="H169" s="205">
        <v>3</v>
      </c>
      <c r="I169" s="206"/>
      <c r="J169" s="207">
        <f t="shared" si="0"/>
        <v>0</v>
      </c>
      <c r="K169" s="208"/>
      <c r="L169" s="209"/>
      <c r="M169" s="210" t="s">
        <v>1</v>
      </c>
      <c r="N169" s="211" t="s">
        <v>43</v>
      </c>
      <c r="O169" s="62"/>
      <c r="P169" s="162">
        <f t="shared" si="1"/>
        <v>0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1215</v>
      </c>
      <c r="AT169" s="164" t="s">
        <v>383</v>
      </c>
      <c r="AU169" s="164" t="s">
        <v>139</v>
      </c>
      <c r="AY169" s="18" t="s">
        <v>132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8" t="s">
        <v>139</v>
      </c>
      <c r="BK169" s="165">
        <f t="shared" si="9"/>
        <v>0</v>
      </c>
      <c r="BL169" s="18" t="s">
        <v>648</v>
      </c>
      <c r="BM169" s="164" t="s">
        <v>731</v>
      </c>
    </row>
    <row r="170" spans="1:65" s="2" customFormat="1" ht="24.2" customHeight="1" x14ac:dyDescent="0.2">
      <c r="A170" s="33"/>
      <c r="B170" s="151"/>
      <c r="C170" s="152" t="s">
        <v>501</v>
      </c>
      <c r="D170" s="152" t="s">
        <v>134</v>
      </c>
      <c r="E170" s="153" t="s">
        <v>1271</v>
      </c>
      <c r="F170" s="154" t="s">
        <v>1272</v>
      </c>
      <c r="G170" s="155" t="s">
        <v>188</v>
      </c>
      <c r="H170" s="156">
        <v>1</v>
      </c>
      <c r="I170" s="157"/>
      <c r="J170" s="158">
        <f t="shared" si="0"/>
        <v>0</v>
      </c>
      <c r="K170" s="159"/>
      <c r="L170" s="34"/>
      <c r="M170" s="160" t="s">
        <v>1</v>
      </c>
      <c r="N170" s="161" t="s">
        <v>43</v>
      </c>
      <c r="O170" s="62"/>
      <c r="P170" s="162">
        <f t="shared" si="1"/>
        <v>0</v>
      </c>
      <c r="Q170" s="162">
        <v>0</v>
      </c>
      <c r="R170" s="162">
        <f t="shared" si="2"/>
        <v>0</v>
      </c>
      <c r="S170" s="162">
        <v>0</v>
      </c>
      <c r="T170" s="163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648</v>
      </c>
      <c r="AT170" s="164" t="s">
        <v>134</v>
      </c>
      <c r="AU170" s="164" t="s">
        <v>139</v>
      </c>
      <c r="AY170" s="18" t="s">
        <v>132</v>
      </c>
      <c r="BE170" s="165">
        <f t="shared" si="4"/>
        <v>0</v>
      </c>
      <c r="BF170" s="165">
        <f t="shared" si="5"/>
        <v>0</v>
      </c>
      <c r="BG170" s="165">
        <f t="shared" si="6"/>
        <v>0</v>
      </c>
      <c r="BH170" s="165">
        <f t="shared" si="7"/>
        <v>0</v>
      </c>
      <c r="BI170" s="165">
        <f t="shared" si="8"/>
        <v>0</v>
      </c>
      <c r="BJ170" s="18" t="s">
        <v>139</v>
      </c>
      <c r="BK170" s="165">
        <f t="shared" si="9"/>
        <v>0</v>
      </c>
      <c r="BL170" s="18" t="s">
        <v>648</v>
      </c>
      <c r="BM170" s="164" t="s">
        <v>743</v>
      </c>
    </row>
    <row r="171" spans="1:65" s="2" customFormat="1" ht="33" customHeight="1" x14ac:dyDescent="0.2">
      <c r="A171" s="33"/>
      <c r="B171" s="151"/>
      <c r="C171" s="201" t="s">
        <v>511</v>
      </c>
      <c r="D171" s="201" t="s">
        <v>383</v>
      </c>
      <c r="E171" s="202" t="s">
        <v>1273</v>
      </c>
      <c r="F171" s="203" t="s">
        <v>1274</v>
      </c>
      <c r="G171" s="204" t="s">
        <v>188</v>
      </c>
      <c r="H171" s="205">
        <v>1</v>
      </c>
      <c r="I171" s="206"/>
      <c r="J171" s="207">
        <f t="shared" ref="J171:J200" si="10">ROUND(I171*H171,2)</f>
        <v>0</v>
      </c>
      <c r="K171" s="208"/>
      <c r="L171" s="209"/>
      <c r="M171" s="210" t="s">
        <v>1</v>
      </c>
      <c r="N171" s="211" t="s">
        <v>43</v>
      </c>
      <c r="O171" s="62"/>
      <c r="P171" s="162">
        <f t="shared" ref="P171:P200" si="11">O171*H171</f>
        <v>0</v>
      </c>
      <c r="Q171" s="162">
        <v>0</v>
      </c>
      <c r="R171" s="162">
        <f t="shared" ref="R171:R200" si="12">Q171*H171</f>
        <v>0</v>
      </c>
      <c r="S171" s="162">
        <v>0</v>
      </c>
      <c r="T171" s="163">
        <f t="shared" ref="T171:T200" si="13">S171*H171</f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1215</v>
      </c>
      <c r="AT171" s="164" t="s">
        <v>383</v>
      </c>
      <c r="AU171" s="164" t="s">
        <v>139</v>
      </c>
      <c r="AY171" s="18" t="s">
        <v>132</v>
      </c>
      <c r="BE171" s="165">
        <f t="shared" ref="BE171:BE200" si="14">IF(N171="základná",J171,0)</f>
        <v>0</v>
      </c>
      <c r="BF171" s="165">
        <f t="shared" ref="BF171:BF200" si="15">IF(N171="znížená",J171,0)</f>
        <v>0</v>
      </c>
      <c r="BG171" s="165">
        <f t="shared" ref="BG171:BG200" si="16">IF(N171="zákl. prenesená",J171,0)</f>
        <v>0</v>
      </c>
      <c r="BH171" s="165">
        <f t="shared" ref="BH171:BH200" si="17">IF(N171="zníž. prenesená",J171,0)</f>
        <v>0</v>
      </c>
      <c r="BI171" s="165">
        <f t="shared" ref="BI171:BI200" si="18">IF(N171="nulová",J171,0)</f>
        <v>0</v>
      </c>
      <c r="BJ171" s="18" t="s">
        <v>139</v>
      </c>
      <c r="BK171" s="165">
        <f t="shared" ref="BK171:BK200" si="19">ROUND(I171*H171,2)</f>
        <v>0</v>
      </c>
      <c r="BL171" s="18" t="s">
        <v>648</v>
      </c>
      <c r="BM171" s="164" t="s">
        <v>742</v>
      </c>
    </row>
    <row r="172" spans="1:65" s="2" customFormat="1" ht="24.2" customHeight="1" x14ac:dyDescent="0.2">
      <c r="A172" s="33"/>
      <c r="B172" s="151"/>
      <c r="C172" s="152" t="s">
        <v>516</v>
      </c>
      <c r="D172" s="152" t="s">
        <v>134</v>
      </c>
      <c r="E172" s="153" t="s">
        <v>1275</v>
      </c>
      <c r="F172" s="154" t="s">
        <v>1276</v>
      </c>
      <c r="G172" s="155" t="s">
        <v>188</v>
      </c>
      <c r="H172" s="156">
        <v>1</v>
      </c>
      <c r="I172" s="157"/>
      <c r="J172" s="158">
        <f t="shared" si="10"/>
        <v>0</v>
      </c>
      <c r="K172" s="159"/>
      <c r="L172" s="34"/>
      <c r="M172" s="160" t="s">
        <v>1</v>
      </c>
      <c r="N172" s="161" t="s">
        <v>43</v>
      </c>
      <c r="O172" s="62"/>
      <c r="P172" s="162">
        <f t="shared" si="11"/>
        <v>0</v>
      </c>
      <c r="Q172" s="162">
        <v>0</v>
      </c>
      <c r="R172" s="162">
        <f t="shared" si="12"/>
        <v>0</v>
      </c>
      <c r="S172" s="162">
        <v>0</v>
      </c>
      <c r="T172" s="163">
        <f t="shared" si="1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648</v>
      </c>
      <c r="AT172" s="164" t="s">
        <v>134</v>
      </c>
      <c r="AU172" s="164" t="s">
        <v>139</v>
      </c>
      <c r="AY172" s="18" t="s">
        <v>132</v>
      </c>
      <c r="BE172" s="165">
        <f t="shared" si="14"/>
        <v>0</v>
      </c>
      <c r="BF172" s="165">
        <f t="shared" si="15"/>
        <v>0</v>
      </c>
      <c r="BG172" s="165">
        <f t="shared" si="16"/>
        <v>0</v>
      </c>
      <c r="BH172" s="165">
        <f t="shared" si="17"/>
        <v>0</v>
      </c>
      <c r="BI172" s="165">
        <f t="shared" si="18"/>
        <v>0</v>
      </c>
      <c r="BJ172" s="18" t="s">
        <v>139</v>
      </c>
      <c r="BK172" s="165">
        <f t="shared" si="19"/>
        <v>0</v>
      </c>
      <c r="BL172" s="18" t="s">
        <v>648</v>
      </c>
      <c r="BM172" s="164" t="s">
        <v>766</v>
      </c>
    </row>
    <row r="173" spans="1:65" s="2" customFormat="1" ht="21.75" customHeight="1" x14ac:dyDescent="0.2">
      <c r="A173" s="33"/>
      <c r="B173" s="151"/>
      <c r="C173" s="201" t="s">
        <v>526</v>
      </c>
      <c r="D173" s="201" t="s">
        <v>383</v>
      </c>
      <c r="E173" s="202" t="s">
        <v>1277</v>
      </c>
      <c r="F173" s="203" t="s">
        <v>1278</v>
      </c>
      <c r="G173" s="204" t="s">
        <v>188</v>
      </c>
      <c r="H173" s="205">
        <v>1</v>
      </c>
      <c r="I173" s="206"/>
      <c r="J173" s="207">
        <f t="shared" si="10"/>
        <v>0</v>
      </c>
      <c r="K173" s="208"/>
      <c r="L173" s="209"/>
      <c r="M173" s="210" t="s">
        <v>1</v>
      </c>
      <c r="N173" s="211" t="s">
        <v>43</v>
      </c>
      <c r="O173" s="62"/>
      <c r="P173" s="162">
        <f t="shared" si="11"/>
        <v>0</v>
      </c>
      <c r="Q173" s="162">
        <v>0</v>
      </c>
      <c r="R173" s="162">
        <f t="shared" si="12"/>
        <v>0</v>
      </c>
      <c r="S173" s="162">
        <v>0</v>
      </c>
      <c r="T173" s="163">
        <f t="shared" si="1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1215</v>
      </c>
      <c r="AT173" s="164" t="s">
        <v>383</v>
      </c>
      <c r="AU173" s="164" t="s">
        <v>139</v>
      </c>
      <c r="AY173" s="18" t="s">
        <v>132</v>
      </c>
      <c r="BE173" s="165">
        <f t="shared" si="14"/>
        <v>0</v>
      </c>
      <c r="BF173" s="165">
        <f t="shared" si="15"/>
        <v>0</v>
      </c>
      <c r="BG173" s="165">
        <f t="shared" si="16"/>
        <v>0</v>
      </c>
      <c r="BH173" s="165">
        <f t="shared" si="17"/>
        <v>0</v>
      </c>
      <c r="BI173" s="165">
        <f t="shared" si="18"/>
        <v>0</v>
      </c>
      <c r="BJ173" s="18" t="s">
        <v>139</v>
      </c>
      <c r="BK173" s="165">
        <f t="shared" si="19"/>
        <v>0</v>
      </c>
      <c r="BL173" s="18" t="s">
        <v>648</v>
      </c>
      <c r="BM173" s="164" t="s">
        <v>778</v>
      </c>
    </row>
    <row r="174" spans="1:65" s="2" customFormat="1" ht="21.75" customHeight="1" x14ac:dyDescent="0.2">
      <c r="A174" s="33"/>
      <c r="B174" s="151"/>
      <c r="C174" s="152" t="s">
        <v>532</v>
      </c>
      <c r="D174" s="152" t="s">
        <v>134</v>
      </c>
      <c r="E174" s="153" t="s">
        <v>1279</v>
      </c>
      <c r="F174" s="154" t="s">
        <v>1280</v>
      </c>
      <c r="G174" s="155" t="s">
        <v>188</v>
      </c>
      <c r="H174" s="156">
        <v>1</v>
      </c>
      <c r="I174" s="157"/>
      <c r="J174" s="158">
        <f t="shared" si="10"/>
        <v>0</v>
      </c>
      <c r="K174" s="159"/>
      <c r="L174" s="34"/>
      <c r="M174" s="160" t="s">
        <v>1</v>
      </c>
      <c r="N174" s="161" t="s">
        <v>43</v>
      </c>
      <c r="O174" s="62"/>
      <c r="P174" s="162">
        <f t="shared" si="11"/>
        <v>0</v>
      </c>
      <c r="Q174" s="162">
        <v>0</v>
      </c>
      <c r="R174" s="162">
        <f t="shared" si="12"/>
        <v>0</v>
      </c>
      <c r="S174" s="162">
        <v>0</v>
      </c>
      <c r="T174" s="163">
        <f t="shared" si="1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4" t="s">
        <v>648</v>
      </c>
      <c r="AT174" s="164" t="s">
        <v>134</v>
      </c>
      <c r="AU174" s="164" t="s">
        <v>139</v>
      </c>
      <c r="AY174" s="18" t="s">
        <v>132</v>
      </c>
      <c r="BE174" s="165">
        <f t="shared" si="14"/>
        <v>0</v>
      </c>
      <c r="BF174" s="165">
        <f t="shared" si="15"/>
        <v>0</v>
      </c>
      <c r="BG174" s="165">
        <f t="shared" si="16"/>
        <v>0</v>
      </c>
      <c r="BH174" s="165">
        <f t="shared" si="17"/>
        <v>0</v>
      </c>
      <c r="BI174" s="165">
        <f t="shared" si="18"/>
        <v>0</v>
      </c>
      <c r="BJ174" s="18" t="s">
        <v>139</v>
      </c>
      <c r="BK174" s="165">
        <f t="shared" si="19"/>
        <v>0</v>
      </c>
      <c r="BL174" s="18" t="s">
        <v>648</v>
      </c>
      <c r="BM174" s="164" t="s">
        <v>789</v>
      </c>
    </row>
    <row r="175" spans="1:65" s="2" customFormat="1" ht="16.5" customHeight="1" x14ac:dyDescent="0.2">
      <c r="A175" s="33"/>
      <c r="B175" s="151"/>
      <c r="C175" s="152" t="s">
        <v>539</v>
      </c>
      <c r="D175" s="152" t="s">
        <v>134</v>
      </c>
      <c r="E175" s="153" t="s">
        <v>1281</v>
      </c>
      <c r="F175" s="154" t="s">
        <v>1282</v>
      </c>
      <c r="G175" s="155" t="s">
        <v>188</v>
      </c>
      <c r="H175" s="156">
        <v>1</v>
      </c>
      <c r="I175" s="157"/>
      <c r="J175" s="158">
        <f t="shared" si="10"/>
        <v>0</v>
      </c>
      <c r="K175" s="159"/>
      <c r="L175" s="34"/>
      <c r="M175" s="160" t="s">
        <v>1</v>
      </c>
      <c r="N175" s="161" t="s">
        <v>43</v>
      </c>
      <c r="O175" s="62"/>
      <c r="P175" s="162">
        <f t="shared" si="11"/>
        <v>0</v>
      </c>
      <c r="Q175" s="162">
        <v>0</v>
      </c>
      <c r="R175" s="162">
        <f t="shared" si="12"/>
        <v>0</v>
      </c>
      <c r="S175" s="162">
        <v>0</v>
      </c>
      <c r="T175" s="163">
        <f t="shared" si="13"/>
        <v>0</v>
      </c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R175" s="164" t="s">
        <v>648</v>
      </c>
      <c r="AT175" s="164" t="s">
        <v>134</v>
      </c>
      <c r="AU175" s="164" t="s">
        <v>139</v>
      </c>
      <c r="AY175" s="18" t="s">
        <v>132</v>
      </c>
      <c r="BE175" s="165">
        <f t="shared" si="14"/>
        <v>0</v>
      </c>
      <c r="BF175" s="165">
        <f t="shared" si="15"/>
        <v>0</v>
      </c>
      <c r="BG175" s="165">
        <f t="shared" si="16"/>
        <v>0</v>
      </c>
      <c r="BH175" s="165">
        <f t="shared" si="17"/>
        <v>0</v>
      </c>
      <c r="BI175" s="165">
        <f t="shared" si="18"/>
        <v>0</v>
      </c>
      <c r="BJ175" s="18" t="s">
        <v>139</v>
      </c>
      <c r="BK175" s="165">
        <f t="shared" si="19"/>
        <v>0</v>
      </c>
      <c r="BL175" s="18" t="s">
        <v>648</v>
      </c>
      <c r="BM175" s="164" t="s">
        <v>801</v>
      </c>
    </row>
    <row r="176" spans="1:65" s="2" customFormat="1" ht="16.5" customHeight="1" x14ac:dyDescent="0.2">
      <c r="A176" s="33"/>
      <c r="B176" s="151"/>
      <c r="C176" s="201" t="s">
        <v>546</v>
      </c>
      <c r="D176" s="201" t="s">
        <v>383</v>
      </c>
      <c r="E176" s="202" t="s">
        <v>1283</v>
      </c>
      <c r="F176" s="203" t="s">
        <v>1284</v>
      </c>
      <c r="G176" s="204" t="s">
        <v>188</v>
      </c>
      <c r="H176" s="205">
        <v>1</v>
      </c>
      <c r="I176" s="206"/>
      <c r="J176" s="207">
        <f t="shared" si="10"/>
        <v>0</v>
      </c>
      <c r="K176" s="208"/>
      <c r="L176" s="209"/>
      <c r="M176" s="210" t="s">
        <v>1</v>
      </c>
      <c r="N176" s="211" t="s">
        <v>43</v>
      </c>
      <c r="O176" s="62"/>
      <c r="P176" s="162">
        <f t="shared" si="11"/>
        <v>0</v>
      </c>
      <c r="Q176" s="162">
        <v>0</v>
      </c>
      <c r="R176" s="162">
        <f t="shared" si="12"/>
        <v>0</v>
      </c>
      <c r="S176" s="162">
        <v>0</v>
      </c>
      <c r="T176" s="163">
        <f t="shared" si="13"/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1215</v>
      </c>
      <c r="AT176" s="164" t="s">
        <v>383</v>
      </c>
      <c r="AU176" s="164" t="s">
        <v>139</v>
      </c>
      <c r="AY176" s="18" t="s">
        <v>132</v>
      </c>
      <c r="BE176" s="165">
        <f t="shared" si="14"/>
        <v>0</v>
      </c>
      <c r="BF176" s="165">
        <f t="shared" si="15"/>
        <v>0</v>
      </c>
      <c r="BG176" s="165">
        <f t="shared" si="16"/>
        <v>0</v>
      </c>
      <c r="BH176" s="165">
        <f t="shared" si="17"/>
        <v>0</v>
      </c>
      <c r="BI176" s="165">
        <f t="shared" si="18"/>
        <v>0</v>
      </c>
      <c r="BJ176" s="18" t="s">
        <v>139</v>
      </c>
      <c r="BK176" s="165">
        <f t="shared" si="19"/>
        <v>0</v>
      </c>
      <c r="BL176" s="18" t="s">
        <v>648</v>
      </c>
      <c r="BM176" s="164" t="s">
        <v>813</v>
      </c>
    </row>
    <row r="177" spans="1:65" s="2" customFormat="1" ht="21.75" customHeight="1" x14ac:dyDescent="0.2">
      <c r="A177" s="33"/>
      <c r="B177" s="151"/>
      <c r="C177" s="152" t="s">
        <v>550</v>
      </c>
      <c r="D177" s="152" t="s">
        <v>134</v>
      </c>
      <c r="E177" s="153" t="s">
        <v>1285</v>
      </c>
      <c r="F177" s="154" t="s">
        <v>1286</v>
      </c>
      <c r="G177" s="155" t="s">
        <v>188</v>
      </c>
      <c r="H177" s="156">
        <v>3</v>
      </c>
      <c r="I177" s="157"/>
      <c r="J177" s="158">
        <f t="shared" si="10"/>
        <v>0</v>
      </c>
      <c r="K177" s="159"/>
      <c r="L177" s="34"/>
      <c r="M177" s="160" t="s">
        <v>1</v>
      </c>
      <c r="N177" s="161" t="s">
        <v>43</v>
      </c>
      <c r="O177" s="62"/>
      <c r="P177" s="162">
        <f t="shared" si="11"/>
        <v>0</v>
      </c>
      <c r="Q177" s="162">
        <v>0</v>
      </c>
      <c r="R177" s="162">
        <f t="shared" si="12"/>
        <v>0</v>
      </c>
      <c r="S177" s="162">
        <v>0</v>
      </c>
      <c r="T177" s="163">
        <f t="shared" si="13"/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648</v>
      </c>
      <c r="AT177" s="164" t="s">
        <v>134</v>
      </c>
      <c r="AU177" s="164" t="s">
        <v>139</v>
      </c>
      <c r="AY177" s="18" t="s">
        <v>132</v>
      </c>
      <c r="BE177" s="165">
        <f t="shared" si="14"/>
        <v>0</v>
      </c>
      <c r="BF177" s="165">
        <f t="shared" si="15"/>
        <v>0</v>
      </c>
      <c r="BG177" s="165">
        <f t="shared" si="16"/>
        <v>0</v>
      </c>
      <c r="BH177" s="165">
        <f t="shared" si="17"/>
        <v>0</v>
      </c>
      <c r="BI177" s="165">
        <f t="shared" si="18"/>
        <v>0</v>
      </c>
      <c r="BJ177" s="18" t="s">
        <v>139</v>
      </c>
      <c r="BK177" s="165">
        <f t="shared" si="19"/>
        <v>0</v>
      </c>
      <c r="BL177" s="18" t="s">
        <v>648</v>
      </c>
      <c r="BM177" s="164" t="s">
        <v>823</v>
      </c>
    </row>
    <row r="178" spans="1:65" s="2" customFormat="1" ht="21.75" customHeight="1" x14ac:dyDescent="0.2">
      <c r="A178" s="33"/>
      <c r="B178" s="151"/>
      <c r="C178" s="152" t="s">
        <v>554</v>
      </c>
      <c r="D178" s="152" t="s">
        <v>134</v>
      </c>
      <c r="E178" s="153" t="s">
        <v>1287</v>
      </c>
      <c r="F178" s="154" t="s">
        <v>1288</v>
      </c>
      <c r="G178" s="155" t="s">
        <v>188</v>
      </c>
      <c r="H178" s="156">
        <v>3</v>
      </c>
      <c r="I178" s="157"/>
      <c r="J178" s="158">
        <f t="shared" si="10"/>
        <v>0</v>
      </c>
      <c r="K178" s="159"/>
      <c r="L178" s="34"/>
      <c r="M178" s="160" t="s">
        <v>1</v>
      </c>
      <c r="N178" s="161" t="s">
        <v>43</v>
      </c>
      <c r="O178" s="62"/>
      <c r="P178" s="162">
        <f t="shared" si="11"/>
        <v>0</v>
      </c>
      <c r="Q178" s="162">
        <v>0</v>
      </c>
      <c r="R178" s="162">
        <f t="shared" si="12"/>
        <v>0</v>
      </c>
      <c r="S178" s="162">
        <v>0</v>
      </c>
      <c r="T178" s="163">
        <f t="shared" si="13"/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648</v>
      </c>
      <c r="AT178" s="164" t="s">
        <v>134</v>
      </c>
      <c r="AU178" s="164" t="s">
        <v>139</v>
      </c>
      <c r="AY178" s="18" t="s">
        <v>132</v>
      </c>
      <c r="BE178" s="165">
        <f t="shared" si="14"/>
        <v>0</v>
      </c>
      <c r="BF178" s="165">
        <f t="shared" si="15"/>
        <v>0</v>
      </c>
      <c r="BG178" s="165">
        <f t="shared" si="16"/>
        <v>0</v>
      </c>
      <c r="BH178" s="165">
        <f t="shared" si="17"/>
        <v>0</v>
      </c>
      <c r="BI178" s="165">
        <f t="shared" si="18"/>
        <v>0</v>
      </c>
      <c r="BJ178" s="18" t="s">
        <v>139</v>
      </c>
      <c r="BK178" s="165">
        <f t="shared" si="19"/>
        <v>0</v>
      </c>
      <c r="BL178" s="18" t="s">
        <v>648</v>
      </c>
      <c r="BM178" s="164" t="s">
        <v>832</v>
      </c>
    </row>
    <row r="179" spans="1:65" s="2" customFormat="1" ht="16.5" customHeight="1" x14ac:dyDescent="0.2">
      <c r="A179" s="33"/>
      <c r="B179" s="151"/>
      <c r="C179" s="201" t="s">
        <v>563</v>
      </c>
      <c r="D179" s="201" t="s">
        <v>383</v>
      </c>
      <c r="E179" s="202" t="s">
        <v>1289</v>
      </c>
      <c r="F179" s="203" t="s">
        <v>1290</v>
      </c>
      <c r="G179" s="204" t="s">
        <v>188</v>
      </c>
      <c r="H179" s="205">
        <v>3</v>
      </c>
      <c r="I179" s="206"/>
      <c r="J179" s="207">
        <f t="shared" si="10"/>
        <v>0</v>
      </c>
      <c r="K179" s="208"/>
      <c r="L179" s="209"/>
      <c r="M179" s="210" t="s">
        <v>1</v>
      </c>
      <c r="N179" s="211" t="s">
        <v>43</v>
      </c>
      <c r="O179" s="62"/>
      <c r="P179" s="162">
        <f t="shared" si="11"/>
        <v>0</v>
      </c>
      <c r="Q179" s="162">
        <v>0</v>
      </c>
      <c r="R179" s="162">
        <f t="shared" si="12"/>
        <v>0</v>
      </c>
      <c r="S179" s="162">
        <v>0</v>
      </c>
      <c r="T179" s="163">
        <f t="shared" si="13"/>
        <v>0</v>
      </c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R179" s="164" t="s">
        <v>1215</v>
      </c>
      <c r="AT179" s="164" t="s">
        <v>383</v>
      </c>
      <c r="AU179" s="164" t="s">
        <v>139</v>
      </c>
      <c r="AY179" s="18" t="s">
        <v>132</v>
      </c>
      <c r="BE179" s="165">
        <f t="shared" si="14"/>
        <v>0</v>
      </c>
      <c r="BF179" s="165">
        <f t="shared" si="15"/>
        <v>0</v>
      </c>
      <c r="BG179" s="165">
        <f t="shared" si="16"/>
        <v>0</v>
      </c>
      <c r="BH179" s="165">
        <f t="shared" si="17"/>
        <v>0</v>
      </c>
      <c r="BI179" s="165">
        <f t="shared" si="18"/>
        <v>0</v>
      </c>
      <c r="BJ179" s="18" t="s">
        <v>139</v>
      </c>
      <c r="BK179" s="165">
        <f t="shared" si="19"/>
        <v>0</v>
      </c>
      <c r="BL179" s="18" t="s">
        <v>648</v>
      </c>
      <c r="BM179" s="164" t="s">
        <v>840</v>
      </c>
    </row>
    <row r="180" spans="1:65" s="2" customFormat="1" ht="16.5" customHeight="1" x14ac:dyDescent="0.2">
      <c r="A180" s="33"/>
      <c r="B180" s="151"/>
      <c r="C180" s="152" t="s">
        <v>569</v>
      </c>
      <c r="D180" s="152" t="s">
        <v>134</v>
      </c>
      <c r="E180" s="153" t="s">
        <v>1291</v>
      </c>
      <c r="F180" s="154" t="s">
        <v>1292</v>
      </c>
      <c r="G180" s="155" t="s">
        <v>188</v>
      </c>
      <c r="H180" s="156">
        <v>5</v>
      </c>
      <c r="I180" s="157"/>
      <c r="J180" s="158">
        <f t="shared" si="10"/>
        <v>0</v>
      </c>
      <c r="K180" s="159"/>
      <c r="L180" s="34"/>
      <c r="M180" s="160" t="s">
        <v>1</v>
      </c>
      <c r="N180" s="161" t="s">
        <v>43</v>
      </c>
      <c r="O180" s="62"/>
      <c r="P180" s="162">
        <f t="shared" si="11"/>
        <v>0</v>
      </c>
      <c r="Q180" s="162">
        <v>0</v>
      </c>
      <c r="R180" s="162">
        <f t="shared" si="12"/>
        <v>0</v>
      </c>
      <c r="S180" s="162">
        <v>0</v>
      </c>
      <c r="T180" s="163">
        <f t="shared" si="13"/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648</v>
      </c>
      <c r="AT180" s="164" t="s">
        <v>134</v>
      </c>
      <c r="AU180" s="164" t="s">
        <v>139</v>
      </c>
      <c r="AY180" s="18" t="s">
        <v>132</v>
      </c>
      <c r="BE180" s="165">
        <f t="shared" si="14"/>
        <v>0</v>
      </c>
      <c r="BF180" s="165">
        <f t="shared" si="15"/>
        <v>0</v>
      </c>
      <c r="BG180" s="165">
        <f t="shared" si="16"/>
        <v>0</v>
      </c>
      <c r="BH180" s="165">
        <f t="shared" si="17"/>
        <v>0</v>
      </c>
      <c r="BI180" s="165">
        <f t="shared" si="18"/>
        <v>0</v>
      </c>
      <c r="BJ180" s="18" t="s">
        <v>139</v>
      </c>
      <c r="BK180" s="165">
        <f t="shared" si="19"/>
        <v>0</v>
      </c>
      <c r="BL180" s="18" t="s">
        <v>648</v>
      </c>
      <c r="BM180" s="164" t="s">
        <v>849</v>
      </c>
    </row>
    <row r="181" spans="1:65" s="2" customFormat="1" ht="16.5" customHeight="1" x14ac:dyDescent="0.2">
      <c r="A181" s="33"/>
      <c r="B181" s="151"/>
      <c r="C181" s="152" t="s">
        <v>574</v>
      </c>
      <c r="D181" s="152" t="s">
        <v>134</v>
      </c>
      <c r="E181" s="153" t="s">
        <v>1293</v>
      </c>
      <c r="F181" s="154" t="s">
        <v>1294</v>
      </c>
      <c r="G181" s="155" t="s">
        <v>188</v>
      </c>
      <c r="H181" s="156">
        <v>5</v>
      </c>
      <c r="I181" s="157"/>
      <c r="J181" s="158">
        <f t="shared" si="10"/>
        <v>0</v>
      </c>
      <c r="K181" s="159"/>
      <c r="L181" s="34"/>
      <c r="M181" s="160" t="s">
        <v>1</v>
      </c>
      <c r="N181" s="161" t="s">
        <v>43</v>
      </c>
      <c r="O181" s="62"/>
      <c r="P181" s="162">
        <f t="shared" si="11"/>
        <v>0</v>
      </c>
      <c r="Q181" s="162">
        <v>0</v>
      </c>
      <c r="R181" s="162">
        <f t="shared" si="12"/>
        <v>0</v>
      </c>
      <c r="S181" s="162">
        <v>0</v>
      </c>
      <c r="T181" s="163">
        <f t="shared" si="13"/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648</v>
      </c>
      <c r="AT181" s="164" t="s">
        <v>134</v>
      </c>
      <c r="AU181" s="164" t="s">
        <v>139</v>
      </c>
      <c r="AY181" s="18" t="s">
        <v>132</v>
      </c>
      <c r="BE181" s="165">
        <f t="shared" si="14"/>
        <v>0</v>
      </c>
      <c r="BF181" s="165">
        <f t="shared" si="15"/>
        <v>0</v>
      </c>
      <c r="BG181" s="165">
        <f t="shared" si="16"/>
        <v>0</v>
      </c>
      <c r="BH181" s="165">
        <f t="shared" si="17"/>
        <v>0</v>
      </c>
      <c r="BI181" s="165">
        <f t="shared" si="18"/>
        <v>0</v>
      </c>
      <c r="BJ181" s="18" t="s">
        <v>139</v>
      </c>
      <c r="BK181" s="165">
        <f t="shared" si="19"/>
        <v>0</v>
      </c>
      <c r="BL181" s="18" t="s">
        <v>648</v>
      </c>
      <c r="BM181" s="164" t="s">
        <v>858</v>
      </c>
    </row>
    <row r="182" spans="1:65" s="2" customFormat="1" ht="24.2" customHeight="1" x14ac:dyDescent="0.2">
      <c r="A182" s="33"/>
      <c r="B182" s="151"/>
      <c r="C182" s="201" t="s">
        <v>579</v>
      </c>
      <c r="D182" s="201" t="s">
        <v>383</v>
      </c>
      <c r="E182" s="202" t="s">
        <v>1295</v>
      </c>
      <c r="F182" s="203" t="s">
        <v>1296</v>
      </c>
      <c r="G182" s="204" t="s">
        <v>188</v>
      </c>
      <c r="H182" s="205">
        <v>5</v>
      </c>
      <c r="I182" s="206"/>
      <c r="J182" s="207">
        <f t="shared" si="10"/>
        <v>0</v>
      </c>
      <c r="K182" s="208"/>
      <c r="L182" s="209"/>
      <c r="M182" s="210" t="s">
        <v>1</v>
      </c>
      <c r="N182" s="211" t="s">
        <v>43</v>
      </c>
      <c r="O182" s="62"/>
      <c r="P182" s="162">
        <f t="shared" si="11"/>
        <v>0</v>
      </c>
      <c r="Q182" s="162">
        <v>0</v>
      </c>
      <c r="R182" s="162">
        <f t="shared" si="12"/>
        <v>0</v>
      </c>
      <c r="S182" s="162">
        <v>0</v>
      </c>
      <c r="T182" s="163">
        <f t="shared" si="13"/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4" t="s">
        <v>1215</v>
      </c>
      <c r="AT182" s="164" t="s">
        <v>383</v>
      </c>
      <c r="AU182" s="164" t="s">
        <v>139</v>
      </c>
      <c r="AY182" s="18" t="s">
        <v>132</v>
      </c>
      <c r="BE182" s="165">
        <f t="shared" si="14"/>
        <v>0</v>
      </c>
      <c r="BF182" s="165">
        <f t="shared" si="15"/>
        <v>0</v>
      </c>
      <c r="BG182" s="165">
        <f t="shared" si="16"/>
        <v>0</v>
      </c>
      <c r="BH182" s="165">
        <f t="shared" si="17"/>
        <v>0</v>
      </c>
      <c r="BI182" s="165">
        <f t="shared" si="18"/>
        <v>0</v>
      </c>
      <c r="BJ182" s="18" t="s">
        <v>139</v>
      </c>
      <c r="BK182" s="165">
        <f t="shared" si="19"/>
        <v>0</v>
      </c>
      <c r="BL182" s="18" t="s">
        <v>648</v>
      </c>
      <c r="BM182" s="164" t="s">
        <v>869</v>
      </c>
    </row>
    <row r="183" spans="1:65" s="2" customFormat="1" ht="16.5" customHeight="1" x14ac:dyDescent="0.2">
      <c r="A183" s="33"/>
      <c r="B183" s="151"/>
      <c r="C183" s="152" t="s">
        <v>584</v>
      </c>
      <c r="D183" s="152" t="s">
        <v>134</v>
      </c>
      <c r="E183" s="153" t="s">
        <v>1297</v>
      </c>
      <c r="F183" s="154" t="s">
        <v>1298</v>
      </c>
      <c r="G183" s="155" t="s">
        <v>188</v>
      </c>
      <c r="H183" s="156">
        <v>2</v>
      </c>
      <c r="I183" s="157"/>
      <c r="J183" s="158">
        <f t="shared" si="10"/>
        <v>0</v>
      </c>
      <c r="K183" s="159"/>
      <c r="L183" s="34"/>
      <c r="M183" s="160" t="s">
        <v>1</v>
      </c>
      <c r="N183" s="161" t="s">
        <v>43</v>
      </c>
      <c r="O183" s="62"/>
      <c r="P183" s="162">
        <f t="shared" si="11"/>
        <v>0</v>
      </c>
      <c r="Q183" s="162">
        <v>0</v>
      </c>
      <c r="R183" s="162">
        <f t="shared" si="12"/>
        <v>0</v>
      </c>
      <c r="S183" s="162">
        <v>0</v>
      </c>
      <c r="T183" s="163">
        <f t="shared" si="13"/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648</v>
      </c>
      <c r="AT183" s="164" t="s">
        <v>134</v>
      </c>
      <c r="AU183" s="164" t="s">
        <v>139</v>
      </c>
      <c r="AY183" s="18" t="s">
        <v>132</v>
      </c>
      <c r="BE183" s="165">
        <f t="shared" si="14"/>
        <v>0</v>
      </c>
      <c r="BF183" s="165">
        <f t="shared" si="15"/>
        <v>0</v>
      </c>
      <c r="BG183" s="165">
        <f t="shared" si="16"/>
        <v>0</v>
      </c>
      <c r="BH183" s="165">
        <f t="shared" si="17"/>
        <v>0</v>
      </c>
      <c r="BI183" s="165">
        <f t="shared" si="18"/>
        <v>0</v>
      </c>
      <c r="BJ183" s="18" t="s">
        <v>139</v>
      </c>
      <c r="BK183" s="165">
        <f t="shared" si="19"/>
        <v>0</v>
      </c>
      <c r="BL183" s="18" t="s">
        <v>648</v>
      </c>
      <c r="BM183" s="164" t="s">
        <v>878</v>
      </c>
    </row>
    <row r="184" spans="1:65" s="2" customFormat="1" ht="16.5" customHeight="1" x14ac:dyDescent="0.2">
      <c r="A184" s="33"/>
      <c r="B184" s="151"/>
      <c r="C184" s="152" t="s">
        <v>590</v>
      </c>
      <c r="D184" s="152" t="s">
        <v>134</v>
      </c>
      <c r="E184" s="153" t="s">
        <v>1299</v>
      </c>
      <c r="F184" s="154" t="s">
        <v>1300</v>
      </c>
      <c r="G184" s="155" t="s">
        <v>188</v>
      </c>
      <c r="H184" s="156">
        <v>2</v>
      </c>
      <c r="I184" s="157"/>
      <c r="J184" s="158">
        <f t="shared" si="10"/>
        <v>0</v>
      </c>
      <c r="K184" s="159"/>
      <c r="L184" s="34"/>
      <c r="M184" s="160" t="s">
        <v>1</v>
      </c>
      <c r="N184" s="161" t="s">
        <v>43</v>
      </c>
      <c r="O184" s="62"/>
      <c r="P184" s="162">
        <f t="shared" si="11"/>
        <v>0</v>
      </c>
      <c r="Q184" s="162">
        <v>0</v>
      </c>
      <c r="R184" s="162">
        <f t="shared" si="12"/>
        <v>0</v>
      </c>
      <c r="S184" s="162">
        <v>0</v>
      </c>
      <c r="T184" s="163">
        <f t="shared" si="13"/>
        <v>0</v>
      </c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R184" s="164" t="s">
        <v>648</v>
      </c>
      <c r="AT184" s="164" t="s">
        <v>134</v>
      </c>
      <c r="AU184" s="164" t="s">
        <v>139</v>
      </c>
      <c r="AY184" s="18" t="s">
        <v>132</v>
      </c>
      <c r="BE184" s="165">
        <f t="shared" si="14"/>
        <v>0</v>
      </c>
      <c r="BF184" s="165">
        <f t="shared" si="15"/>
        <v>0</v>
      </c>
      <c r="BG184" s="165">
        <f t="shared" si="16"/>
        <v>0</v>
      </c>
      <c r="BH184" s="165">
        <f t="shared" si="17"/>
        <v>0</v>
      </c>
      <c r="BI184" s="165">
        <f t="shared" si="18"/>
        <v>0</v>
      </c>
      <c r="BJ184" s="18" t="s">
        <v>139</v>
      </c>
      <c r="BK184" s="165">
        <f t="shared" si="19"/>
        <v>0</v>
      </c>
      <c r="BL184" s="18" t="s">
        <v>648</v>
      </c>
      <c r="BM184" s="164" t="s">
        <v>886</v>
      </c>
    </row>
    <row r="185" spans="1:65" s="2" customFormat="1" ht="16.5" customHeight="1" x14ac:dyDescent="0.2">
      <c r="A185" s="33"/>
      <c r="B185" s="151"/>
      <c r="C185" s="201" t="s">
        <v>594</v>
      </c>
      <c r="D185" s="201" t="s">
        <v>383</v>
      </c>
      <c r="E185" s="202" t="s">
        <v>1301</v>
      </c>
      <c r="F185" s="203" t="s">
        <v>1302</v>
      </c>
      <c r="G185" s="204" t="s">
        <v>188</v>
      </c>
      <c r="H185" s="205">
        <v>2</v>
      </c>
      <c r="I185" s="206"/>
      <c r="J185" s="207">
        <f t="shared" si="10"/>
        <v>0</v>
      </c>
      <c r="K185" s="208"/>
      <c r="L185" s="209"/>
      <c r="M185" s="210" t="s">
        <v>1</v>
      </c>
      <c r="N185" s="211" t="s">
        <v>43</v>
      </c>
      <c r="O185" s="62"/>
      <c r="P185" s="162">
        <f t="shared" si="11"/>
        <v>0</v>
      </c>
      <c r="Q185" s="162">
        <v>0</v>
      </c>
      <c r="R185" s="162">
        <f t="shared" si="12"/>
        <v>0</v>
      </c>
      <c r="S185" s="162">
        <v>0</v>
      </c>
      <c r="T185" s="163">
        <f t="shared" si="13"/>
        <v>0</v>
      </c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R185" s="164" t="s">
        <v>1215</v>
      </c>
      <c r="AT185" s="164" t="s">
        <v>383</v>
      </c>
      <c r="AU185" s="164" t="s">
        <v>139</v>
      </c>
      <c r="AY185" s="18" t="s">
        <v>132</v>
      </c>
      <c r="BE185" s="165">
        <f t="shared" si="14"/>
        <v>0</v>
      </c>
      <c r="BF185" s="165">
        <f t="shared" si="15"/>
        <v>0</v>
      </c>
      <c r="BG185" s="165">
        <f t="shared" si="16"/>
        <v>0</v>
      </c>
      <c r="BH185" s="165">
        <f t="shared" si="17"/>
        <v>0</v>
      </c>
      <c r="BI185" s="165">
        <f t="shared" si="18"/>
        <v>0</v>
      </c>
      <c r="BJ185" s="18" t="s">
        <v>139</v>
      </c>
      <c r="BK185" s="165">
        <f t="shared" si="19"/>
        <v>0</v>
      </c>
      <c r="BL185" s="18" t="s">
        <v>648</v>
      </c>
      <c r="BM185" s="164" t="s">
        <v>894</v>
      </c>
    </row>
    <row r="186" spans="1:65" s="2" customFormat="1" ht="24.2" customHeight="1" x14ac:dyDescent="0.2">
      <c r="A186" s="33"/>
      <c r="B186" s="151"/>
      <c r="C186" s="201" t="s">
        <v>602</v>
      </c>
      <c r="D186" s="201" t="s">
        <v>383</v>
      </c>
      <c r="E186" s="202" t="s">
        <v>1303</v>
      </c>
      <c r="F186" s="203" t="s">
        <v>1304</v>
      </c>
      <c r="G186" s="204" t="s">
        <v>188</v>
      </c>
      <c r="H186" s="205">
        <v>2</v>
      </c>
      <c r="I186" s="206"/>
      <c r="J186" s="207">
        <f t="shared" si="10"/>
        <v>0</v>
      </c>
      <c r="K186" s="208"/>
      <c r="L186" s="209"/>
      <c r="M186" s="210" t="s">
        <v>1</v>
      </c>
      <c r="N186" s="211" t="s">
        <v>43</v>
      </c>
      <c r="O186" s="62"/>
      <c r="P186" s="162">
        <f t="shared" si="11"/>
        <v>0</v>
      </c>
      <c r="Q186" s="162">
        <v>0</v>
      </c>
      <c r="R186" s="162">
        <f t="shared" si="12"/>
        <v>0</v>
      </c>
      <c r="S186" s="162">
        <v>0</v>
      </c>
      <c r="T186" s="163">
        <f t="shared" si="13"/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1215</v>
      </c>
      <c r="AT186" s="164" t="s">
        <v>383</v>
      </c>
      <c r="AU186" s="164" t="s">
        <v>139</v>
      </c>
      <c r="AY186" s="18" t="s">
        <v>132</v>
      </c>
      <c r="BE186" s="165">
        <f t="shared" si="14"/>
        <v>0</v>
      </c>
      <c r="BF186" s="165">
        <f t="shared" si="15"/>
        <v>0</v>
      </c>
      <c r="BG186" s="165">
        <f t="shared" si="16"/>
        <v>0</v>
      </c>
      <c r="BH186" s="165">
        <f t="shared" si="17"/>
        <v>0</v>
      </c>
      <c r="BI186" s="165">
        <f t="shared" si="18"/>
        <v>0</v>
      </c>
      <c r="BJ186" s="18" t="s">
        <v>139</v>
      </c>
      <c r="BK186" s="165">
        <f t="shared" si="19"/>
        <v>0</v>
      </c>
      <c r="BL186" s="18" t="s">
        <v>648</v>
      </c>
      <c r="BM186" s="164" t="s">
        <v>902</v>
      </c>
    </row>
    <row r="187" spans="1:65" s="2" customFormat="1" ht="24.2" customHeight="1" x14ac:dyDescent="0.2">
      <c r="A187" s="33"/>
      <c r="B187" s="151"/>
      <c r="C187" s="152" t="s">
        <v>608</v>
      </c>
      <c r="D187" s="152" t="s">
        <v>134</v>
      </c>
      <c r="E187" s="153" t="s">
        <v>1305</v>
      </c>
      <c r="F187" s="154" t="s">
        <v>1306</v>
      </c>
      <c r="G187" s="155" t="s">
        <v>176</v>
      </c>
      <c r="H187" s="156">
        <v>22</v>
      </c>
      <c r="I187" s="157"/>
      <c r="J187" s="158">
        <f t="shared" si="10"/>
        <v>0</v>
      </c>
      <c r="K187" s="159"/>
      <c r="L187" s="34"/>
      <c r="M187" s="160" t="s">
        <v>1</v>
      </c>
      <c r="N187" s="161" t="s">
        <v>43</v>
      </c>
      <c r="O187" s="62"/>
      <c r="P187" s="162">
        <f t="shared" si="11"/>
        <v>0</v>
      </c>
      <c r="Q187" s="162">
        <v>0</v>
      </c>
      <c r="R187" s="162">
        <f t="shared" si="12"/>
        <v>0</v>
      </c>
      <c r="S187" s="162">
        <v>0</v>
      </c>
      <c r="T187" s="163">
        <f t="shared" si="13"/>
        <v>0</v>
      </c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  <c r="AR187" s="164" t="s">
        <v>648</v>
      </c>
      <c r="AT187" s="164" t="s">
        <v>134</v>
      </c>
      <c r="AU187" s="164" t="s">
        <v>139</v>
      </c>
      <c r="AY187" s="18" t="s">
        <v>132</v>
      </c>
      <c r="BE187" s="165">
        <f t="shared" si="14"/>
        <v>0</v>
      </c>
      <c r="BF187" s="165">
        <f t="shared" si="15"/>
        <v>0</v>
      </c>
      <c r="BG187" s="165">
        <f t="shared" si="16"/>
        <v>0</v>
      </c>
      <c r="BH187" s="165">
        <f t="shared" si="17"/>
        <v>0</v>
      </c>
      <c r="BI187" s="165">
        <f t="shared" si="18"/>
        <v>0</v>
      </c>
      <c r="BJ187" s="18" t="s">
        <v>139</v>
      </c>
      <c r="BK187" s="165">
        <f t="shared" si="19"/>
        <v>0</v>
      </c>
      <c r="BL187" s="18" t="s">
        <v>648</v>
      </c>
      <c r="BM187" s="164" t="s">
        <v>910</v>
      </c>
    </row>
    <row r="188" spans="1:65" s="2" customFormat="1" ht="16.5" customHeight="1" x14ac:dyDescent="0.2">
      <c r="A188" s="33"/>
      <c r="B188" s="151"/>
      <c r="C188" s="201" t="s">
        <v>612</v>
      </c>
      <c r="D188" s="201" t="s">
        <v>383</v>
      </c>
      <c r="E188" s="202" t="s">
        <v>1307</v>
      </c>
      <c r="F188" s="203" t="s">
        <v>1308</v>
      </c>
      <c r="G188" s="204" t="s">
        <v>176</v>
      </c>
      <c r="H188" s="205">
        <v>22</v>
      </c>
      <c r="I188" s="206"/>
      <c r="J188" s="207">
        <f t="shared" si="10"/>
        <v>0</v>
      </c>
      <c r="K188" s="208"/>
      <c r="L188" s="209"/>
      <c r="M188" s="210" t="s">
        <v>1</v>
      </c>
      <c r="N188" s="211" t="s">
        <v>43</v>
      </c>
      <c r="O188" s="62"/>
      <c r="P188" s="162">
        <f t="shared" si="11"/>
        <v>0</v>
      </c>
      <c r="Q188" s="162">
        <v>0</v>
      </c>
      <c r="R188" s="162">
        <f t="shared" si="12"/>
        <v>0</v>
      </c>
      <c r="S188" s="162">
        <v>0</v>
      </c>
      <c r="T188" s="163">
        <f t="shared" si="13"/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1215</v>
      </c>
      <c r="AT188" s="164" t="s">
        <v>383</v>
      </c>
      <c r="AU188" s="164" t="s">
        <v>139</v>
      </c>
      <c r="AY188" s="18" t="s">
        <v>132</v>
      </c>
      <c r="BE188" s="165">
        <f t="shared" si="14"/>
        <v>0</v>
      </c>
      <c r="BF188" s="165">
        <f t="shared" si="15"/>
        <v>0</v>
      </c>
      <c r="BG188" s="165">
        <f t="shared" si="16"/>
        <v>0</v>
      </c>
      <c r="BH188" s="165">
        <f t="shared" si="17"/>
        <v>0</v>
      </c>
      <c r="BI188" s="165">
        <f t="shared" si="18"/>
        <v>0</v>
      </c>
      <c r="BJ188" s="18" t="s">
        <v>139</v>
      </c>
      <c r="BK188" s="165">
        <f t="shared" si="19"/>
        <v>0</v>
      </c>
      <c r="BL188" s="18" t="s">
        <v>648</v>
      </c>
      <c r="BM188" s="164" t="s">
        <v>916</v>
      </c>
    </row>
    <row r="189" spans="1:65" s="2" customFormat="1" ht="21.75" customHeight="1" x14ac:dyDescent="0.2">
      <c r="A189" s="33"/>
      <c r="B189" s="151"/>
      <c r="C189" s="152" t="s">
        <v>619</v>
      </c>
      <c r="D189" s="152" t="s">
        <v>134</v>
      </c>
      <c r="E189" s="153" t="s">
        <v>1309</v>
      </c>
      <c r="F189" s="154" t="s">
        <v>1310</v>
      </c>
      <c r="G189" s="155" t="s">
        <v>176</v>
      </c>
      <c r="H189" s="156">
        <v>62</v>
      </c>
      <c r="I189" s="157"/>
      <c r="J189" s="158">
        <f t="shared" si="10"/>
        <v>0</v>
      </c>
      <c r="K189" s="159"/>
      <c r="L189" s="34"/>
      <c r="M189" s="160" t="s">
        <v>1</v>
      </c>
      <c r="N189" s="161" t="s">
        <v>43</v>
      </c>
      <c r="O189" s="62"/>
      <c r="P189" s="162">
        <f t="shared" si="11"/>
        <v>0</v>
      </c>
      <c r="Q189" s="162">
        <v>0</v>
      </c>
      <c r="R189" s="162">
        <f t="shared" si="12"/>
        <v>0</v>
      </c>
      <c r="S189" s="162">
        <v>0</v>
      </c>
      <c r="T189" s="163">
        <f t="shared" si="13"/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648</v>
      </c>
      <c r="AT189" s="164" t="s">
        <v>134</v>
      </c>
      <c r="AU189" s="164" t="s">
        <v>139</v>
      </c>
      <c r="AY189" s="18" t="s">
        <v>132</v>
      </c>
      <c r="BE189" s="165">
        <f t="shared" si="14"/>
        <v>0</v>
      </c>
      <c r="BF189" s="165">
        <f t="shared" si="15"/>
        <v>0</v>
      </c>
      <c r="BG189" s="165">
        <f t="shared" si="16"/>
        <v>0</v>
      </c>
      <c r="BH189" s="165">
        <f t="shared" si="17"/>
        <v>0</v>
      </c>
      <c r="BI189" s="165">
        <f t="shared" si="18"/>
        <v>0</v>
      </c>
      <c r="BJ189" s="18" t="s">
        <v>139</v>
      </c>
      <c r="BK189" s="165">
        <f t="shared" si="19"/>
        <v>0</v>
      </c>
      <c r="BL189" s="18" t="s">
        <v>648</v>
      </c>
      <c r="BM189" s="164" t="s">
        <v>924</v>
      </c>
    </row>
    <row r="190" spans="1:65" s="2" customFormat="1" ht="16.5" customHeight="1" x14ac:dyDescent="0.2">
      <c r="A190" s="33"/>
      <c r="B190" s="151"/>
      <c r="C190" s="201" t="s">
        <v>626</v>
      </c>
      <c r="D190" s="201" t="s">
        <v>383</v>
      </c>
      <c r="E190" s="202" t="s">
        <v>1311</v>
      </c>
      <c r="F190" s="203" t="s">
        <v>1312</v>
      </c>
      <c r="G190" s="204" t="s">
        <v>383</v>
      </c>
      <c r="H190" s="205">
        <v>62</v>
      </c>
      <c r="I190" s="206"/>
      <c r="J190" s="207">
        <f t="shared" si="10"/>
        <v>0</v>
      </c>
      <c r="K190" s="208"/>
      <c r="L190" s="209"/>
      <c r="M190" s="210" t="s">
        <v>1</v>
      </c>
      <c r="N190" s="211" t="s">
        <v>43</v>
      </c>
      <c r="O190" s="62"/>
      <c r="P190" s="162">
        <f t="shared" si="11"/>
        <v>0</v>
      </c>
      <c r="Q190" s="162">
        <v>0</v>
      </c>
      <c r="R190" s="162">
        <f t="shared" si="12"/>
        <v>0</v>
      </c>
      <c r="S190" s="162">
        <v>0</v>
      </c>
      <c r="T190" s="163">
        <f t="shared" si="13"/>
        <v>0</v>
      </c>
      <c r="U190" s="33"/>
      <c r="V190" s="33"/>
      <c r="W190" s="33"/>
      <c r="X190" s="33"/>
      <c r="Y190" s="33"/>
      <c r="Z190" s="33"/>
      <c r="AA190" s="33"/>
      <c r="AB190" s="33"/>
      <c r="AC190" s="33"/>
      <c r="AD190" s="33"/>
      <c r="AE190" s="33"/>
      <c r="AR190" s="164" t="s">
        <v>1215</v>
      </c>
      <c r="AT190" s="164" t="s">
        <v>383</v>
      </c>
      <c r="AU190" s="164" t="s">
        <v>139</v>
      </c>
      <c r="AY190" s="18" t="s">
        <v>132</v>
      </c>
      <c r="BE190" s="165">
        <f t="shared" si="14"/>
        <v>0</v>
      </c>
      <c r="BF190" s="165">
        <f t="shared" si="15"/>
        <v>0</v>
      </c>
      <c r="BG190" s="165">
        <f t="shared" si="16"/>
        <v>0</v>
      </c>
      <c r="BH190" s="165">
        <f t="shared" si="17"/>
        <v>0</v>
      </c>
      <c r="BI190" s="165">
        <f t="shared" si="18"/>
        <v>0</v>
      </c>
      <c r="BJ190" s="18" t="s">
        <v>139</v>
      </c>
      <c r="BK190" s="165">
        <f t="shared" si="19"/>
        <v>0</v>
      </c>
      <c r="BL190" s="18" t="s">
        <v>648</v>
      </c>
      <c r="BM190" s="164" t="s">
        <v>932</v>
      </c>
    </row>
    <row r="191" spans="1:65" s="2" customFormat="1" ht="21.75" customHeight="1" x14ac:dyDescent="0.2">
      <c r="A191" s="33"/>
      <c r="B191" s="151"/>
      <c r="C191" s="152" t="s">
        <v>632</v>
      </c>
      <c r="D191" s="152" t="s">
        <v>134</v>
      </c>
      <c r="E191" s="153" t="s">
        <v>1313</v>
      </c>
      <c r="F191" s="154" t="s">
        <v>1314</v>
      </c>
      <c r="G191" s="155" t="s">
        <v>176</v>
      </c>
      <c r="H191" s="156">
        <v>38</v>
      </c>
      <c r="I191" s="157"/>
      <c r="J191" s="158">
        <f t="shared" si="10"/>
        <v>0</v>
      </c>
      <c r="K191" s="159"/>
      <c r="L191" s="34"/>
      <c r="M191" s="160" t="s">
        <v>1</v>
      </c>
      <c r="N191" s="161" t="s">
        <v>43</v>
      </c>
      <c r="O191" s="62"/>
      <c r="P191" s="162">
        <f t="shared" si="11"/>
        <v>0</v>
      </c>
      <c r="Q191" s="162">
        <v>0</v>
      </c>
      <c r="R191" s="162">
        <f t="shared" si="12"/>
        <v>0</v>
      </c>
      <c r="S191" s="162">
        <v>0</v>
      </c>
      <c r="T191" s="163">
        <f t="shared" si="13"/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648</v>
      </c>
      <c r="AT191" s="164" t="s">
        <v>134</v>
      </c>
      <c r="AU191" s="164" t="s">
        <v>139</v>
      </c>
      <c r="AY191" s="18" t="s">
        <v>132</v>
      </c>
      <c r="BE191" s="165">
        <f t="shared" si="14"/>
        <v>0</v>
      </c>
      <c r="BF191" s="165">
        <f t="shared" si="15"/>
        <v>0</v>
      </c>
      <c r="BG191" s="165">
        <f t="shared" si="16"/>
        <v>0</v>
      </c>
      <c r="BH191" s="165">
        <f t="shared" si="17"/>
        <v>0</v>
      </c>
      <c r="BI191" s="165">
        <f t="shared" si="18"/>
        <v>0</v>
      </c>
      <c r="BJ191" s="18" t="s">
        <v>139</v>
      </c>
      <c r="BK191" s="165">
        <f t="shared" si="19"/>
        <v>0</v>
      </c>
      <c r="BL191" s="18" t="s">
        <v>648</v>
      </c>
      <c r="BM191" s="164" t="s">
        <v>945</v>
      </c>
    </row>
    <row r="192" spans="1:65" s="2" customFormat="1" ht="16.5" customHeight="1" x14ac:dyDescent="0.2">
      <c r="A192" s="33"/>
      <c r="B192" s="151"/>
      <c r="C192" s="201" t="s">
        <v>643</v>
      </c>
      <c r="D192" s="201" t="s">
        <v>383</v>
      </c>
      <c r="E192" s="202" t="s">
        <v>1315</v>
      </c>
      <c r="F192" s="203" t="s">
        <v>1316</v>
      </c>
      <c r="G192" s="204" t="s">
        <v>383</v>
      </c>
      <c r="H192" s="205">
        <v>38</v>
      </c>
      <c r="I192" s="206"/>
      <c r="J192" s="207">
        <f t="shared" si="10"/>
        <v>0</v>
      </c>
      <c r="K192" s="208"/>
      <c r="L192" s="209"/>
      <c r="M192" s="210" t="s">
        <v>1</v>
      </c>
      <c r="N192" s="211" t="s">
        <v>43</v>
      </c>
      <c r="O192" s="62"/>
      <c r="P192" s="162">
        <f t="shared" si="11"/>
        <v>0</v>
      </c>
      <c r="Q192" s="162">
        <v>0</v>
      </c>
      <c r="R192" s="162">
        <f t="shared" si="12"/>
        <v>0</v>
      </c>
      <c r="S192" s="162">
        <v>0</v>
      </c>
      <c r="T192" s="163">
        <f t="shared" si="13"/>
        <v>0</v>
      </c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  <c r="AR192" s="164" t="s">
        <v>1215</v>
      </c>
      <c r="AT192" s="164" t="s">
        <v>383</v>
      </c>
      <c r="AU192" s="164" t="s">
        <v>139</v>
      </c>
      <c r="AY192" s="18" t="s">
        <v>132</v>
      </c>
      <c r="BE192" s="165">
        <f t="shared" si="14"/>
        <v>0</v>
      </c>
      <c r="BF192" s="165">
        <f t="shared" si="15"/>
        <v>0</v>
      </c>
      <c r="BG192" s="165">
        <f t="shared" si="16"/>
        <v>0</v>
      </c>
      <c r="BH192" s="165">
        <f t="shared" si="17"/>
        <v>0</v>
      </c>
      <c r="BI192" s="165">
        <f t="shared" si="18"/>
        <v>0</v>
      </c>
      <c r="BJ192" s="18" t="s">
        <v>139</v>
      </c>
      <c r="BK192" s="165">
        <f t="shared" si="19"/>
        <v>0</v>
      </c>
      <c r="BL192" s="18" t="s">
        <v>648</v>
      </c>
      <c r="BM192" s="164" t="s">
        <v>954</v>
      </c>
    </row>
    <row r="193" spans="1:65" s="2" customFormat="1" ht="21.75" customHeight="1" x14ac:dyDescent="0.2">
      <c r="A193" s="33"/>
      <c r="B193" s="151"/>
      <c r="C193" s="152" t="s">
        <v>648</v>
      </c>
      <c r="D193" s="152" t="s">
        <v>134</v>
      </c>
      <c r="E193" s="153" t="s">
        <v>1317</v>
      </c>
      <c r="F193" s="154" t="s">
        <v>1318</v>
      </c>
      <c r="G193" s="155" t="s">
        <v>176</v>
      </c>
      <c r="H193" s="156">
        <v>70</v>
      </c>
      <c r="I193" s="157"/>
      <c r="J193" s="158">
        <f t="shared" si="10"/>
        <v>0</v>
      </c>
      <c r="K193" s="159"/>
      <c r="L193" s="34"/>
      <c r="M193" s="160" t="s">
        <v>1</v>
      </c>
      <c r="N193" s="161" t="s">
        <v>43</v>
      </c>
      <c r="O193" s="62"/>
      <c r="P193" s="162">
        <f t="shared" si="11"/>
        <v>0</v>
      </c>
      <c r="Q193" s="162">
        <v>0</v>
      </c>
      <c r="R193" s="162">
        <f t="shared" si="12"/>
        <v>0</v>
      </c>
      <c r="S193" s="162">
        <v>0</v>
      </c>
      <c r="T193" s="163">
        <f t="shared" si="13"/>
        <v>0</v>
      </c>
      <c r="U193" s="33"/>
      <c r="V193" s="33"/>
      <c r="W193" s="33"/>
      <c r="X193" s="33"/>
      <c r="Y193" s="33"/>
      <c r="Z193" s="33"/>
      <c r="AA193" s="33"/>
      <c r="AB193" s="33"/>
      <c r="AC193" s="33"/>
      <c r="AD193" s="33"/>
      <c r="AE193" s="33"/>
      <c r="AR193" s="164" t="s">
        <v>648</v>
      </c>
      <c r="AT193" s="164" t="s">
        <v>134</v>
      </c>
      <c r="AU193" s="164" t="s">
        <v>139</v>
      </c>
      <c r="AY193" s="18" t="s">
        <v>132</v>
      </c>
      <c r="BE193" s="165">
        <f t="shared" si="14"/>
        <v>0</v>
      </c>
      <c r="BF193" s="165">
        <f t="shared" si="15"/>
        <v>0</v>
      </c>
      <c r="BG193" s="165">
        <f t="shared" si="16"/>
        <v>0</v>
      </c>
      <c r="BH193" s="165">
        <f t="shared" si="17"/>
        <v>0</v>
      </c>
      <c r="BI193" s="165">
        <f t="shared" si="18"/>
        <v>0</v>
      </c>
      <c r="BJ193" s="18" t="s">
        <v>139</v>
      </c>
      <c r="BK193" s="165">
        <f t="shared" si="19"/>
        <v>0</v>
      </c>
      <c r="BL193" s="18" t="s">
        <v>648</v>
      </c>
      <c r="BM193" s="164" t="s">
        <v>965</v>
      </c>
    </row>
    <row r="194" spans="1:65" s="2" customFormat="1" ht="16.5" customHeight="1" x14ac:dyDescent="0.2">
      <c r="A194" s="33"/>
      <c r="B194" s="151"/>
      <c r="C194" s="201" t="s">
        <v>652</v>
      </c>
      <c r="D194" s="201" t="s">
        <v>383</v>
      </c>
      <c r="E194" s="202" t="s">
        <v>1319</v>
      </c>
      <c r="F194" s="203" t="s">
        <v>1320</v>
      </c>
      <c r="G194" s="204" t="s">
        <v>383</v>
      </c>
      <c r="H194" s="205">
        <v>70</v>
      </c>
      <c r="I194" s="206"/>
      <c r="J194" s="207">
        <f t="shared" si="10"/>
        <v>0</v>
      </c>
      <c r="K194" s="208"/>
      <c r="L194" s="209"/>
      <c r="M194" s="210" t="s">
        <v>1</v>
      </c>
      <c r="N194" s="211" t="s">
        <v>43</v>
      </c>
      <c r="O194" s="62"/>
      <c r="P194" s="162">
        <f t="shared" si="11"/>
        <v>0</v>
      </c>
      <c r="Q194" s="162">
        <v>0</v>
      </c>
      <c r="R194" s="162">
        <f t="shared" si="12"/>
        <v>0</v>
      </c>
      <c r="S194" s="162">
        <v>0</v>
      </c>
      <c r="T194" s="163">
        <f t="shared" si="13"/>
        <v>0</v>
      </c>
      <c r="U194" s="33"/>
      <c r="V194" s="33"/>
      <c r="W194" s="33"/>
      <c r="X194" s="33"/>
      <c r="Y194" s="33"/>
      <c r="Z194" s="33"/>
      <c r="AA194" s="33"/>
      <c r="AB194" s="33"/>
      <c r="AC194" s="33"/>
      <c r="AD194" s="33"/>
      <c r="AE194" s="33"/>
      <c r="AR194" s="164" t="s">
        <v>1215</v>
      </c>
      <c r="AT194" s="164" t="s">
        <v>383</v>
      </c>
      <c r="AU194" s="164" t="s">
        <v>139</v>
      </c>
      <c r="AY194" s="18" t="s">
        <v>132</v>
      </c>
      <c r="BE194" s="165">
        <f t="shared" si="14"/>
        <v>0</v>
      </c>
      <c r="BF194" s="165">
        <f t="shared" si="15"/>
        <v>0</v>
      </c>
      <c r="BG194" s="165">
        <f t="shared" si="16"/>
        <v>0</v>
      </c>
      <c r="BH194" s="165">
        <f t="shared" si="17"/>
        <v>0</v>
      </c>
      <c r="BI194" s="165">
        <f t="shared" si="18"/>
        <v>0</v>
      </c>
      <c r="BJ194" s="18" t="s">
        <v>139</v>
      </c>
      <c r="BK194" s="165">
        <f t="shared" si="19"/>
        <v>0</v>
      </c>
      <c r="BL194" s="18" t="s">
        <v>648</v>
      </c>
      <c r="BM194" s="164" t="s">
        <v>974</v>
      </c>
    </row>
    <row r="195" spans="1:65" s="2" customFormat="1" ht="21.75" customHeight="1" x14ac:dyDescent="0.2">
      <c r="A195" s="33"/>
      <c r="B195" s="151"/>
      <c r="C195" s="152" t="s">
        <v>657</v>
      </c>
      <c r="D195" s="152" t="s">
        <v>134</v>
      </c>
      <c r="E195" s="153" t="s">
        <v>1321</v>
      </c>
      <c r="F195" s="154" t="s">
        <v>1322</v>
      </c>
      <c r="G195" s="155" t="s">
        <v>176</v>
      </c>
      <c r="H195" s="156">
        <v>12</v>
      </c>
      <c r="I195" s="157"/>
      <c r="J195" s="158">
        <f t="shared" si="10"/>
        <v>0</v>
      </c>
      <c r="K195" s="159"/>
      <c r="L195" s="34"/>
      <c r="M195" s="160" t="s">
        <v>1</v>
      </c>
      <c r="N195" s="161" t="s">
        <v>43</v>
      </c>
      <c r="O195" s="62"/>
      <c r="P195" s="162">
        <f t="shared" si="11"/>
        <v>0</v>
      </c>
      <c r="Q195" s="162">
        <v>0</v>
      </c>
      <c r="R195" s="162">
        <f t="shared" si="12"/>
        <v>0</v>
      </c>
      <c r="S195" s="162">
        <v>0</v>
      </c>
      <c r="T195" s="163">
        <f t="shared" si="13"/>
        <v>0</v>
      </c>
      <c r="U195" s="33"/>
      <c r="V195" s="33"/>
      <c r="W195" s="33"/>
      <c r="X195" s="33"/>
      <c r="Y195" s="33"/>
      <c r="Z195" s="33"/>
      <c r="AA195" s="33"/>
      <c r="AB195" s="33"/>
      <c r="AC195" s="33"/>
      <c r="AD195" s="33"/>
      <c r="AE195" s="33"/>
      <c r="AR195" s="164" t="s">
        <v>648</v>
      </c>
      <c r="AT195" s="164" t="s">
        <v>134</v>
      </c>
      <c r="AU195" s="164" t="s">
        <v>139</v>
      </c>
      <c r="AY195" s="18" t="s">
        <v>132</v>
      </c>
      <c r="BE195" s="165">
        <f t="shared" si="14"/>
        <v>0</v>
      </c>
      <c r="BF195" s="165">
        <f t="shared" si="15"/>
        <v>0</v>
      </c>
      <c r="BG195" s="165">
        <f t="shared" si="16"/>
        <v>0</v>
      </c>
      <c r="BH195" s="165">
        <f t="shared" si="17"/>
        <v>0</v>
      </c>
      <c r="BI195" s="165">
        <f t="shared" si="18"/>
        <v>0</v>
      </c>
      <c r="BJ195" s="18" t="s">
        <v>139</v>
      </c>
      <c r="BK195" s="165">
        <f t="shared" si="19"/>
        <v>0</v>
      </c>
      <c r="BL195" s="18" t="s">
        <v>648</v>
      </c>
      <c r="BM195" s="164" t="s">
        <v>986</v>
      </c>
    </row>
    <row r="196" spans="1:65" s="2" customFormat="1" ht="16.5" customHeight="1" x14ac:dyDescent="0.2">
      <c r="A196" s="33"/>
      <c r="B196" s="151"/>
      <c r="C196" s="201" t="s">
        <v>664</v>
      </c>
      <c r="D196" s="201" t="s">
        <v>383</v>
      </c>
      <c r="E196" s="202" t="s">
        <v>1323</v>
      </c>
      <c r="F196" s="203" t="s">
        <v>1324</v>
      </c>
      <c r="G196" s="204" t="s">
        <v>383</v>
      </c>
      <c r="H196" s="205">
        <v>12</v>
      </c>
      <c r="I196" s="206"/>
      <c r="J196" s="207">
        <f t="shared" si="10"/>
        <v>0</v>
      </c>
      <c r="K196" s="208"/>
      <c r="L196" s="209"/>
      <c r="M196" s="210" t="s">
        <v>1</v>
      </c>
      <c r="N196" s="211" t="s">
        <v>43</v>
      </c>
      <c r="O196" s="62"/>
      <c r="P196" s="162">
        <f t="shared" si="11"/>
        <v>0</v>
      </c>
      <c r="Q196" s="162">
        <v>0</v>
      </c>
      <c r="R196" s="162">
        <f t="shared" si="12"/>
        <v>0</v>
      </c>
      <c r="S196" s="162">
        <v>0</v>
      </c>
      <c r="T196" s="163">
        <f t="shared" si="13"/>
        <v>0</v>
      </c>
      <c r="U196" s="33"/>
      <c r="V196" s="33"/>
      <c r="W196" s="33"/>
      <c r="X196" s="33"/>
      <c r="Y196" s="33"/>
      <c r="Z196" s="33"/>
      <c r="AA196" s="33"/>
      <c r="AB196" s="33"/>
      <c r="AC196" s="33"/>
      <c r="AD196" s="33"/>
      <c r="AE196" s="33"/>
      <c r="AR196" s="164" t="s">
        <v>1215</v>
      </c>
      <c r="AT196" s="164" t="s">
        <v>383</v>
      </c>
      <c r="AU196" s="164" t="s">
        <v>139</v>
      </c>
      <c r="AY196" s="18" t="s">
        <v>132</v>
      </c>
      <c r="BE196" s="165">
        <f t="shared" si="14"/>
        <v>0</v>
      </c>
      <c r="BF196" s="165">
        <f t="shared" si="15"/>
        <v>0</v>
      </c>
      <c r="BG196" s="165">
        <f t="shared" si="16"/>
        <v>0</v>
      </c>
      <c r="BH196" s="165">
        <f t="shared" si="17"/>
        <v>0</v>
      </c>
      <c r="BI196" s="165">
        <f t="shared" si="18"/>
        <v>0</v>
      </c>
      <c r="BJ196" s="18" t="s">
        <v>139</v>
      </c>
      <c r="BK196" s="165">
        <f t="shared" si="19"/>
        <v>0</v>
      </c>
      <c r="BL196" s="18" t="s">
        <v>648</v>
      </c>
      <c r="BM196" s="164" t="s">
        <v>997</v>
      </c>
    </row>
    <row r="197" spans="1:65" s="2" customFormat="1" ht="16.5" customHeight="1" x14ac:dyDescent="0.2">
      <c r="A197" s="33"/>
      <c r="B197" s="151"/>
      <c r="C197" s="152" t="s">
        <v>670</v>
      </c>
      <c r="D197" s="152" t="s">
        <v>134</v>
      </c>
      <c r="E197" s="153" t="s">
        <v>1325</v>
      </c>
      <c r="F197" s="154" t="s">
        <v>1326</v>
      </c>
      <c r="G197" s="155" t="s">
        <v>188</v>
      </c>
      <c r="H197" s="156">
        <v>2</v>
      </c>
      <c r="I197" s="157"/>
      <c r="J197" s="158">
        <f t="shared" si="10"/>
        <v>0</v>
      </c>
      <c r="K197" s="159"/>
      <c r="L197" s="34"/>
      <c r="M197" s="160" t="s">
        <v>1</v>
      </c>
      <c r="N197" s="161" t="s">
        <v>43</v>
      </c>
      <c r="O197" s="62"/>
      <c r="P197" s="162">
        <f t="shared" si="11"/>
        <v>0</v>
      </c>
      <c r="Q197" s="162">
        <v>0</v>
      </c>
      <c r="R197" s="162">
        <f t="shared" si="12"/>
        <v>0</v>
      </c>
      <c r="S197" s="162">
        <v>0</v>
      </c>
      <c r="T197" s="163">
        <f t="shared" si="13"/>
        <v>0</v>
      </c>
      <c r="U197" s="33"/>
      <c r="V197" s="33"/>
      <c r="W197" s="33"/>
      <c r="X197" s="33"/>
      <c r="Y197" s="33"/>
      <c r="Z197" s="33"/>
      <c r="AA197" s="33"/>
      <c r="AB197" s="33"/>
      <c r="AC197" s="33"/>
      <c r="AD197" s="33"/>
      <c r="AE197" s="33"/>
      <c r="AR197" s="164" t="s">
        <v>648</v>
      </c>
      <c r="AT197" s="164" t="s">
        <v>134</v>
      </c>
      <c r="AU197" s="164" t="s">
        <v>139</v>
      </c>
      <c r="AY197" s="18" t="s">
        <v>132</v>
      </c>
      <c r="BE197" s="165">
        <f t="shared" si="14"/>
        <v>0</v>
      </c>
      <c r="BF197" s="165">
        <f t="shared" si="15"/>
        <v>0</v>
      </c>
      <c r="BG197" s="165">
        <f t="shared" si="16"/>
        <v>0</v>
      </c>
      <c r="BH197" s="165">
        <f t="shared" si="17"/>
        <v>0</v>
      </c>
      <c r="BI197" s="165">
        <f t="shared" si="18"/>
        <v>0</v>
      </c>
      <c r="BJ197" s="18" t="s">
        <v>139</v>
      </c>
      <c r="BK197" s="165">
        <f t="shared" si="19"/>
        <v>0</v>
      </c>
      <c r="BL197" s="18" t="s">
        <v>648</v>
      </c>
      <c r="BM197" s="164" t="s">
        <v>1015</v>
      </c>
    </row>
    <row r="198" spans="1:65" s="2" customFormat="1" ht="24.2" customHeight="1" x14ac:dyDescent="0.2">
      <c r="A198" s="33"/>
      <c r="B198" s="151"/>
      <c r="C198" s="201" t="s">
        <v>675</v>
      </c>
      <c r="D198" s="201" t="s">
        <v>383</v>
      </c>
      <c r="E198" s="202" t="s">
        <v>1327</v>
      </c>
      <c r="F198" s="203" t="s">
        <v>1328</v>
      </c>
      <c r="G198" s="204" t="s">
        <v>188</v>
      </c>
      <c r="H198" s="205">
        <v>2</v>
      </c>
      <c r="I198" s="206"/>
      <c r="J198" s="207">
        <f t="shared" si="10"/>
        <v>0</v>
      </c>
      <c r="K198" s="208"/>
      <c r="L198" s="209"/>
      <c r="M198" s="210" t="s">
        <v>1</v>
      </c>
      <c r="N198" s="211" t="s">
        <v>43</v>
      </c>
      <c r="O198" s="62"/>
      <c r="P198" s="162">
        <f t="shared" si="11"/>
        <v>0</v>
      </c>
      <c r="Q198" s="162">
        <v>0</v>
      </c>
      <c r="R198" s="162">
        <f t="shared" si="12"/>
        <v>0</v>
      </c>
      <c r="S198" s="162">
        <v>0</v>
      </c>
      <c r="T198" s="163">
        <f t="shared" si="13"/>
        <v>0</v>
      </c>
      <c r="U198" s="33"/>
      <c r="V198" s="33"/>
      <c r="W198" s="33"/>
      <c r="X198" s="33"/>
      <c r="Y198" s="33"/>
      <c r="Z198" s="33"/>
      <c r="AA198" s="33"/>
      <c r="AB198" s="33"/>
      <c r="AC198" s="33"/>
      <c r="AD198" s="33"/>
      <c r="AE198" s="33"/>
      <c r="AR198" s="164" t="s">
        <v>1215</v>
      </c>
      <c r="AT198" s="164" t="s">
        <v>383</v>
      </c>
      <c r="AU198" s="164" t="s">
        <v>139</v>
      </c>
      <c r="AY198" s="18" t="s">
        <v>132</v>
      </c>
      <c r="BE198" s="165">
        <f t="shared" si="14"/>
        <v>0</v>
      </c>
      <c r="BF198" s="165">
        <f t="shared" si="15"/>
        <v>0</v>
      </c>
      <c r="BG198" s="165">
        <f t="shared" si="16"/>
        <v>0</v>
      </c>
      <c r="BH198" s="165">
        <f t="shared" si="17"/>
        <v>0</v>
      </c>
      <c r="BI198" s="165">
        <f t="shared" si="18"/>
        <v>0</v>
      </c>
      <c r="BJ198" s="18" t="s">
        <v>139</v>
      </c>
      <c r="BK198" s="165">
        <f t="shared" si="19"/>
        <v>0</v>
      </c>
      <c r="BL198" s="18" t="s">
        <v>648</v>
      </c>
      <c r="BM198" s="164" t="s">
        <v>1329</v>
      </c>
    </row>
    <row r="199" spans="1:65" s="2" customFormat="1" ht="33" customHeight="1" x14ac:dyDescent="0.2">
      <c r="A199" s="33"/>
      <c r="B199" s="151"/>
      <c r="C199" s="152" t="s">
        <v>680</v>
      </c>
      <c r="D199" s="152" t="s">
        <v>134</v>
      </c>
      <c r="E199" s="153" t="s">
        <v>1330</v>
      </c>
      <c r="F199" s="154" t="s">
        <v>1331</v>
      </c>
      <c r="G199" s="155" t="s">
        <v>188</v>
      </c>
      <c r="H199" s="156">
        <v>1</v>
      </c>
      <c r="I199" s="157"/>
      <c r="J199" s="158">
        <f t="shared" si="10"/>
        <v>0</v>
      </c>
      <c r="K199" s="159"/>
      <c r="L199" s="34"/>
      <c r="M199" s="160" t="s">
        <v>1</v>
      </c>
      <c r="N199" s="161" t="s">
        <v>43</v>
      </c>
      <c r="O199" s="62"/>
      <c r="P199" s="162">
        <f t="shared" si="11"/>
        <v>0</v>
      </c>
      <c r="Q199" s="162">
        <v>0</v>
      </c>
      <c r="R199" s="162">
        <f t="shared" si="12"/>
        <v>0</v>
      </c>
      <c r="S199" s="162">
        <v>0</v>
      </c>
      <c r="T199" s="163">
        <f t="shared" si="13"/>
        <v>0</v>
      </c>
      <c r="U199" s="33"/>
      <c r="V199" s="33"/>
      <c r="W199" s="33"/>
      <c r="X199" s="33"/>
      <c r="Y199" s="33"/>
      <c r="Z199" s="33"/>
      <c r="AA199" s="33"/>
      <c r="AB199" s="33"/>
      <c r="AC199" s="33"/>
      <c r="AD199" s="33"/>
      <c r="AE199" s="33"/>
      <c r="AR199" s="164" t="s">
        <v>648</v>
      </c>
      <c r="AT199" s="164" t="s">
        <v>134</v>
      </c>
      <c r="AU199" s="164" t="s">
        <v>139</v>
      </c>
      <c r="AY199" s="18" t="s">
        <v>132</v>
      </c>
      <c r="BE199" s="165">
        <f t="shared" si="14"/>
        <v>0</v>
      </c>
      <c r="BF199" s="165">
        <f t="shared" si="15"/>
        <v>0</v>
      </c>
      <c r="BG199" s="165">
        <f t="shared" si="16"/>
        <v>0</v>
      </c>
      <c r="BH199" s="165">
        <f t="shared" si="17"/>
        <v>0</v>
      </c>
      <c r="BI199" s="165">
        <f t="shared" si="18"/>
        <v>0</v>
      </c>
      <c r="BJ199" s="18" t="s">
        <v>139</v>
      </c>
      <c r="BK199" s="165">
        <f t="shared" si="19"/>
        <v>0</v>
      </c>
      <c r="BL199" s="18" t="s">
        <v>648</v>
      </c>
      <c r="BM199" s="164" t="s">
        <v>1332</v>
      </c>
    </row>
    <row r="200" spans="1:65" s="2" customFormat="1" ht="24.2" customHeight="1" x14ac:dyDescent="0.2">
      <c r="A200" s="33"/>
      <c r="B200" s="151"/>
      <c r="C200" s="152" t="s">
        <v>686</v>
      </c>
      <c r="D200" s="152" t="s">
        <v>134</v>
      </c>
      <c r="E200" s="153" t="s">
        <v>1333</v>
      </c>
      <c r="F200" s="154" t="s">
        <v>1334</v>
      </c>
      <c r="G200" s="155" t="s">
        <v>188</v>
      </c>
      <c r="H200" s="156">
        <v>1</v>
      </c>
      <c r="I200" s="157"/>
      <c r="J200" s="158">
        <f t="shared" si="10"/>
        <v>0</v>
      </c>
      <c r="K200" s="159"/>
      <c r="L200" s="34"/>
      <c r="M200" s="160" t="s">
        <v>1</v>
      </c>
      <c r="N200" s="161" t="s">
        <v>43</v>
      </c>
      <c r="O200" s="62"/>
      <c r="P200" s="162">
        <f t="shared" si="11"/>
        <v>0</v>
      </c>
      <c r="Q200" s="162">
        <v>0</v>
      </c>
      <c r="R200" s="162">
        <f t="shared" si="12"/>
        <v>0</v>
      </c>
      <c r="S200" s="162">
        <v>0</v>
      </c>
      <c r="T200" s="163">
        <f t="shared" si="13"/>
        <v>0</v>
      </c>
      <c r="U200" s="33"/>
      <c r="V200" s="33"/>
      <c r="W200" s="33"/>
      <c r="X200" s="33"/>
      <c r="Y200" s="33"/>
      <c r="Z200" s="33"/>
      <c r="AA200" s="33"/>
      <c r="AB200" s="33"/>
      <c r="AC200" s="33"/>
      <c r="AD200" s="33"/>
      <c r="AE200" s="33"/>
      <c r="AR200" s="164" t="s">
        <v>648</v>
      </c>
      <c r="AT200" s="164" t="s">
        <v>134</v>
      </c>
      <c r="AU200" s="164" t="s">
        <v>139</v>
      </c>
      <c r="AY200" s="18" t="s">
        <v>132</v>
      </c>
      <c r="BE200" s="165">
        <f t="shared" si="14"/>
        <v>0</v>
      </c>
      <c r="BF200" s="165">
        <f t="shared" si="15"/>
        <v>0</v>
      </c>
      <c r="BG200" s="165">
        <f t="shared" si="16"/>
        <v>0</v>
      </c>
      <c r="BH200" s="165">
        <f t="shared" si="17"/>
        <v>0</v>
      </c>
      <c r="BI200" s="165">
        <f t="shared" si="18"/>
        <v>0</v>
      </c>
      <c r="BJ200" s="18" t="s">
        <v>139</v>
      </c>
      <c r="BK200" s="165">
        <f t="shared" si="19"/>
        <v>0</v>
      </c>
      <c r="BL200" s="18" t="s">
        <v>648</v>
      </c>
      <c r="BM200" s="164" t="s">
        <v>1335</v>
      </c>
    </row>
    <row r="201" spans="1:65" s="12" customFormat="1" ht="22.9" customHeight="1" x14ac:dyDescent="0.2">
      <c r="B201" s="138"/>
      <c r="D201" s="139" t="s">
        <v>76</v>
      </c>
      <c r="E201" s="149" t="s">
        <v>1336</v>
      </c>
      <c r="F201" s="149" t="s">
        <v>1337</v>
      </c>
      <c r="I201" s="141"/>
      <c r="J201" s="150">
        <f>BK201</f>
        <v>0</v>
      </c>
      <c r="L201" s="138"/>
      <c r="M201" s="143"/>
      <c r="N201" s="144"/>
      <c r="O201" s="144"/>
      <c r="P201" s="145">
        <f>SUM(P202:P208)</f>
        <v>0</v>
      </c>
      <c r="Q201" s="144"/>
      <c r="R201" s="145">
        <f>SUM(R202:R208)</f>
        <v>0</v>
      </c>
      <c r="S201" s="144"/>
      <c r="T201" s="146">
        <f>SUM(T202:T208)</f>
        <v>0</v>
      </c>
      <c r="AR201" s="139" t="s">
        <v>147</v>
      </c>
      <c r="AT201" s="147" t="s">
        <v>76</v>
      </c>
      <c r="AU201" s="147" t="s">
        <v>85</v>
      </c>
      <c r="AY201" s="139" t="s">
        <v>132</v>
      </c>
      <c r="BK201" s="148">
        <f>SUM(BK202:BK208)</f>
        <v>0</v>
      </c>
    </row>
    <row r="202" spans="1:65" s="2" customFormat="1" ht="24.2" customHeight="1" x14ac:dyDescent="0.2">
      <c r="A202" s="33"/>
      <c r="B202" s="151"/>
      <c r="C202" s="152" t="s">
        <v>691</v>
      </c>
      <c r="D202" s="152" t="s">
        <v>134</v>
      </c>
      <c r="E202" s="153" t="s">
        <v>1338</v>
      </c>
      <c r="F202" s="154" t="s">
        <v>1339</v>
      </c>
      <c r="G202" s="155" t="s">
        <v>176</v>
      </c>
      <c r="H202" s="156">
        <v>25</v>
      </c>
      <c r="I202" s="157"/>
      <c r="J202" s="158">
        <f t="shared" ref="J202:J208" si="20">ROUND(I202*H202,2)</f>
        <v>0</v>
      </c>
      <c r="K202" s="159"/>
      <c r="L202" s="34"/>
      <c r="M202" s="160" t="s">
        <v>1</v>
      </c>
      <c r="N202" s="161" t="s">
        <v>43</v>
      </c>
      <c r="O202" s="62"/>
      <c r="P202" s="162">
        <f t="shared" ref="P202:P208" si="21">O202*H202</f>
        <v>0</v>
      </c>
      <c r="Q202" s="162">
        <v>0</v>
      </c>
      <c r="R202" s="162">
        <f t="shared" ref="R202:R208" si="22">Q202*H202</f>
        <v>0</v>
      </c>
      <c r="S202" s="162">
        <v>0</v>
      </c>
      <c r="T202" s="163">
        <f t="shared" ref="T202:T208" si="23">S202*H202</f>
        <v>0</v>
      </c>
      <c r="U202" s="33"/>
      <c r="V202" s="33"/>
      <c r="W202" s="33"/>
      <c r="X202" s="33"/>
      <c r="Y202" s="33"/>
      <c r="Z202" s="33"/>
      <c r="AA202" s="33"/>
      <c r="AB202" s="33"/>
      <c r="AC202" s="33"/>
      <c r="AD202" s="33"/>
      <c r="AE202" s="33"/>
      <c r="AR202" s="164" t="s">
        <v>648</v>
      </c>
      <c r="AT202" s="164" t="s">
        <v>134</v>
      </c>
      <c r="AU202" s="164" t="s">
        <v>139</v>
      </c>
      <c r="AY202" s="18" t="s">
        <v>132</v>
      </c>
      <c r="BE202" s="165">
        <f t="shared" ref="BE202:BE208" si="24">IF(N202="základná",J202,0)</f>
        <v>0</v>
      </c>
      <c r="BF202" s="165">
        <f t="shared" ref="BF202:BF208" si="25">IF(N202="znížená",J202,0)</f>
        <v>0</v>
      </c>
      <c r="BG202" s="165">
        <f t="shared" ref="BG202:BG208" si="26">IF(N202="zákl. prenesená",J202,0)</f>
        <v>0</v>
      </c>
      <c r="BH202" s="165">
        <f t="shared" ref="BH202:BH208" si="27">IF(N202="zníž. prenesená",J202,0)</f>
        <v>0</v>
      </c>
      <c r="BI202" s="165">
        <f t="shared" ref="BI202:BI208" si="28">IF(N202="nulová",J202,0)</f>
        <v>0</v>
      </c>
      <c r="BJ202" s="18" t="s">
        <v>139</v>
      </c>
      <c r="BK202" s="165">
        <f t="shared" ref="BK202:BK208" si="29">ROUND(I202*H202,2)</f>
        <v>0</v>
      </c>
      <c r="BL202" s="18" t="s">
        <v>648</v>
      </c>
      <c r="BM202" s="164" t="s">
        <v>1340</v>
      </c>
    </row>
    <row r="203" spans="1:65" s="2" customFormat="1" ht="24.2" customHeight="1" x14ac:dyDescent="0.2">
      <c r="A203" s="33"/>
      <c r="B203" s="151"/>
      <c r="C203" s="201" t="s">
        <v>696</v>
      </c>
      <c r="D203" s="201" t="s">
        <v>383</v>
      </c>
      <c r="E203" s="202" t="s">
        <v>1341</v>
      </c>
      <c r="F203" s="203" t="s">
        <v>1342</v>
      </c>
      <c r="G203" s="204" t="s">
        <v>176</v>
      </c>
      <c r="H203" s="205">
        <v>25</v>
      </c>
      <c r="I203" s="206"/>
      <c r="J203" s="207">
        <f t="shared" si="20"/>
        <v>0</v>
      </c>
      <c r="K203" s="208"/>
      <c r="L203" s="209"/>
      <c r="M203" s="210" t="s">
        <v>1</v>
      </c>
      <c r="N203" s="211" t="s">
        <v>43</v>
      </c>
      <c r="O203" s="62"/>
      <c r="P203" s="162">
        <f t="shared" si="21"/>
        <v>0</v>
      </c>
      <c r="Q203" s="162">
        <v>0</v>
      </c>
      <c r="R203" s="162">
        <f t="shared" si="22"/>
        <v>0</v>
      </c>
      <c r="S203" s="162">
        <v>0</v>
      </c>
      <c r="T203" s="163">
        <f t="shared" si="23"/>
        <v>0</v>
      </c>
      <c r="U203" s="33"/>
      <c r="V203" s="33"/>
      <c r="W203" s="33"/>
      <c r="X203" s="33"/>
      <c r="Y203" s="33"/>
      <c r="Z203" s="33"/>
      <c r="AA203" s="33"/>
      <c r="AB203" s="33"/>
      <c r="AC203" s="33"/>
      <c r="AD203" s="33"/>
      <c r="AE203" s="33"/>
      <c r="AR203" s="164" t="s">
        <v>1215</v>
      </c>
      <c r="AT203" s="164" t="s">
        <v>383</v>
      </c>
      <c r="AU203" s="164" t="s">
        <v>139</v>
      </c>
      <c r="AY203" s="18" t="s">
        <v>132</v>
      </c>
      <c r="BE203" s="165">
        <f t="shared" si="24"/>
        <v>0</v>
      </c>
      <c r="BF203" s="165">
        <f t="shared" si="25"/>
        <v>0</v>
      </c>
      <c r="BG203" s="165">
        <f t="shared" si="26"/>
        <v>0</v>
      </c>
      <c r="BH203" s="165">
        <f t="shared" si="27"/>
        <v>0</v>
      </c>
      <c r="BI203" s="165">
        <f t="shared" si="28"/>
        <v>0</v>
      </c>
      <c r="BJ203" s="18" t="s">
        <v>139</v>
      </c>
      <c r="BK203" s="165">
        <f t="shared" si="29"/>
        <v>0</v>
      </c>
      <c r="BL203" s="18" t="s">
        <v>648</v>
      </c>
      <c r="BM203" s="164" t="s">
        <v>1343</v>
      </c>
    </row>
    <row r="204" spans="1:65" s="2" customFormat="1" ht="16.5" customHeight="1" x14ac:dyDescent="0.2">
      <c r="A204" s="33"/>
      <c r="B204" s="151"/>
      <c r="C204" s="152" t="s">
        <v>701</v>
      </c>
      <c r="D204" s="152" t="s">
        <v>134</v>
      </c>
      <c r="E204" s="153" t="s">
        <v>1344</v>
      </c>
      <c r="F204" s="154" t="s">
        <v>1345</v>
      </c>
      <c r="G204" s="155" t="s">
        <v>188</v>
      </c>
      <c r="H204" s="156">
        <v>6</v>
      </c>
      <c r="I204" s="157"/>
      <c r="J204" s="158">
        <f t="shared" si="20"/>
        <v>0</v>
      </c>
      <c r="K204" s="159"/>
      <c r="L204" s="34"/>
      <c r="M204" s="160" t="s">
        <v>1</v>
      </c>
      <c r="N204" s="161" t="s">
        <v>43</v>
      </c>
      <c r="O204" s="62"/>
      <c r="P204" s="162">
        <f t="shared" si="21"/>
        <v>0</v>
      </c>
      <c r="Q204" s="162">
        <v>0</v>
      </c>
      <c r="R204" s="162">
        <f t="shared" si="22"/>
        <v>0</v>
      </c>
      <c r="S204" s="162">
        <v>0</v>
      </c>
      <c r="T204" s="163">
        <f t="shared" si="23"/>
        <v>0</v>
      </c>
      <c r="U204" s="33"/>
      <c r="V204" s="33"/>
      <c r="W204" s="33"/>
      <c r="X204" s="33"/>
      <c r="Y204" s="33"/>
      <c r="Z204" s="33"/>
      <c r="AA204" s="33"/>
      <c r="AB204" s="33"/>
      <c r="AC204" s="33"/>
      <c r="AD204" s="33"/>
      <c r="AE204" s="33"/>
      <c r="AR204" s="164" t="s">
        <v>648</v>
      </c>
      <c r="AT204" s="164" t="s">
        <v>134</v>
      </c>
      <c r="AU204" s="164" t="s">
        <v>139</v>
      </c>
      <c r="AY204" s="18" t="s">
        <v>132</v>
      </c>
      <c r="BE204" s="165">
        <f t="shared" si="24"/>
        <v>0</v>
      </c>
      <c r="BF204" s="165">
        <f t="shared" si="25"/>
        <v>0</v>
      </c>
      <c r="BG204" s="165">
        <f t="shared" si="26"/>
        <v>0</v>
      </c>
      <c r="BH204" s="165">
        <f t="shared" si="27"/>
        <v>0</v>
      </c>
      <c r="BI204" s="165">
        <f t="shared" si="28"/>
        <v>0</v>
      </c>
      <c r="BJ204" s="18" t="s">
        <v>139</v>
      </c>
      <c r="BK204" s="165">
        <f t="shared" si="29"/>
        <v>0</v>
      </c>
      <c r="BL204" s="18" t="s">
        <v>648</v>
      </c>
      <c r="BM204" s="164" t="s">
        <v>1346</v>
      </c>
    </row>
    <row r="205" spans="1:65" s="2" customFormat="1" ht="16.5" customHeight="1" x14ac:dyDescent="0.2">
      <c r="A205" s="33"/>
      <c r="B205" s="151"/>
      <c r="C205" s="152" t="s">
        <v>705</v>
      </c>
      <c r="D205" s="152" t="s">
        <v>134</v>
      </c>
      <c r="E205" s="153" t="s">
        <v>1347</v>
      </c>
      <c r="F205" s="154" t="s">
        <v>1348</v>
      </c>
      <c r="G205" s="155" t="s">
        <v>188</v>
      </c>
      <c r="H205" s="156">
        <v>6</v>
      </c>
      <c r="I205" s="157"/>
      <c r="J205" s="158">
        <f t="shared" si="20"/>
        <v>0</v>
      </c>
      <c r="K205" s="159"/>
      <c r="L205" s="34"/>
      <c r="M205" s="160" t="s">
        <v>1</v>
      </c>
      <c r="N205" s="161" t="s">
        <v>43</v>
      </c>
      <c r="O205" s="62"/>
      <c r="P205" s="162">
        <f t="shared" si="21"/>
        <v>0</v>
      </c>
      <c r="Q205" s="162">
        <v>0</v>
      </c>
      <c r="R205" s="162">
        <f t="shared" si="22"/>
        <v>0</v>
      </c>
      <c r="S205" s="162">
        <v>0</v>
      </c>
      <c r="T205" s="163">
        <f t="shared" si="23"/>
        <v>0</v>
      </c>
      <c r="U205" s="33"/>
      <c r="V205" s="33"/>
      <c r="W205" s="33"/>
      <c r="X205" s="33"/>
      <c r="Y205" s="33"/>
      <c r="Z205" s="33"/>
      <c r="AA205" s="33"/>
      <c r="AB205" s="33"/>
      <c r="AC205" s="33"/>
      <c r="AD205" s="33"/>
      <c r="AE205" s="33"/>
      <c r="AR205" s="164" t="s">
        <v>648</v>
      </c>
      <c r="AT205" s="164" t="s">
        <v>134</v>
      </c>
      <c r="AU205" s="164" t="s">
        <v>139</v>
      </c>
      <c r="AY205" s="18" t="s">
        <v>132</v>
      </c>
      <c r="BE205" s="165">
        <f t="shared" si="24"/>
        <v>0</v>
      </c>
      <c r="BF205" s="165">
        <f t="shared" si="25"/>
        <v>0</v>
      </c>
      <c r="BG205" s="165">
        <f t="shared" si="26"/>
        <v>0</v>
      </c>
      <c r="BH205" s="165">
        <f t="shared" si="27"/>
        <v>0</v>
      </c>
      <c r="BI205" s="165">
        <f t="shared" si="28"/>
        <v>0</v>
      </c>
      <c r="BJ205" s="18" t="s">
        <v>139</v>
      </c>
      <c r="BK205" s="165">
        <f t="shared" si="29"/>
        <v>0</v>
      </c>
      <c r="BL205" s="18" t="s">
        <v>648</v>
      </c>
      <c r="BM205" s="164" t="s">
        <v>1349</v>
      </c>
    </row>
    <row r="206" spans="1:65" s="2" customFormat="1" ht="16.5" customHeight="1" x14ac:dyDescent="0.2">
      <c r="A206" s="33"/>
      <c r="B206" s="151"/>
      <c r="C206" s="201" t="s">
        <v>709</v>
      </c>
      <c r="D206" s="201" t="s">
        <v>383</v>
      </c>
      <c r="E206" s="202" t="s">
        <v>1350</v>
      </c>
      <c r="F206" s="203" t="s">
        <v>1351</v>
      </c>
      <c r="G206" s="204" t="s">
        <v>188</v>
      </c>
      <c r="H206" s="205">
        <v>6</v>
      </c>
      <c r="I206" s="206"/>
      <c r="J206" s="207">
        <f t="shared" si="20"/>
        <v>0</v>
      </c>
      <c r="K206" s="208"/>
      <c r="L206" s="209"/>
      <c r="M206" s="210" t="s">
        <v>1</v>
      </c>
      <c r="N206" s="211" t="s">
        <v>43</v>
      </c>
      <c r="O206" s="62"/>
      <c r="P206" s="162">
        <f t="shared" si="21"/>
        <v>0</v>
      </c>
      <c r="Q206" s="162">
        <v>0</v>
      </c>
      <c r="R206" s="162">
        <f t="shared" si="22"/>
        <v>0</v>
      </c>
      <c r="S206" s="162">
        <v>0</v>
      </c>
      <c r="T206" s="163">
        <f t="shared" si="23"/>
        <v>0</v>
      </c>
      <c r="U206" s="33"/>
      <c r="V206" s="33"/>
      <c r="W206" s="33"/>
      <c r="X206" s="33"/>
      <c r="Y206" s="33"/>
      <c r="Z206" s="33"/>
      <c r="AA206" s="33"/>
      <c r="AB206" s="33"/>
      <c r="AC206" s="33"/>
      <c r="AD206" s="33"/>
      <c r="AE206" s="33"/>
      <c r="AR206" s="164" t="s">
        <v>1215</v>
      </c>
      <c r="AT206" s="164" t="s">
        <v>383</v>
      </c>
      <c r="AU206" s="164" t="s">
        <v>139</v>
      </c>
      <c r="AY206" s="18" t="s">
        <v>132</v>
      </c>
      <c r="BE206" s="165">
        <f t="shared" si="24"/>
        <v>0</v>
      </c>
      <c r="BF206" s="165">
        <f t="shared" si="25"/>
        <v>0</v>
      </c>
      <c r="BG206" s="165">
        <f t="shared" si="26"/>
        <v>0</v>
      </c>
      <c r="BH206" s="165">
        <f t="shared" si="27"/>
        <v>0</v>
      </c>
      <c r="BI206" s="165">
        <f t="shared" si="28"/>
        <v>0</v>
      </c>
      <c r="BJ206" s="18" t="s">
        <v>139</v>
      </c>
      <c r="BK206" s="165">
        <f t="shared" si="29"/>
        <v>0</v>
      </c>
      <c r="BL206" s="18" t="s">
        <v>648</v>
      </c>
      <c r="BM206" s="164" t="s">
        <v>1352</v>
      </c>
    </row>
    <row r="207" spans="1:65" s="2" customFormat="1" ht="16.5" customHeight="1" x14ac:dyDescent="0.2">
      <c r="A207" s="33"/>
      <c r="B207" s="151"/>
      <c r="C207" s="152" t="s">
        <v>714</v>
      </c>
      <c r="D207" s="152" t="s">
        <v>134</v>
      </c>
      <c r="E207" s="153" t="s">
        <v>1353</v>
      </c>
      <c r="F207" s="154" t="s">
        <v>1354</v>
      </c>
      <c r="G207" s="155" t="s">
        <v>176</v>
      </c>
      <c r="H207" s="156">
        <v>96</v>
      </c>
      <c r="I207" s="157"/>
      <c r="J207" s="158">
        <f t="shared" si="20"/>
        <v>0</v>
      </c>
      <c r="K207" s="159"/>
      <c r="L207" s="34"/>
      <c r="M207" s="160" t="s">
        <v>1</v>
      </c>
      <c r="N207" s="161" t="s">
        <v>43</v>
      </c>
      <c r="O207" s="62"/>
      <c r="P207" s="162">
        <f t="shared" si="21"/>
        <v>0</v>
      </c>
      <c r="Q207" s="162">
        <v>0</v>
      </c>
      <c r="R207" s="162">
        <f t="shared" si="22"/>
        <v>0</v>
      </c>
      <c r="S207" s="162">
        <v>0</v>
      </c>
      <c r="T207" s="163">
        <f t="shared" si="23"/>
        <v>0</v>
      </c>
      <c r="U207" s="33"/>
      <c r="V207" s="33"/>
      <c r="W207" s="33"/>
      <c r="X207" s="33"/>
      <c r="Y207" s="33"/>
      <c r="Z207" s="33"/>
      <c r="AA207" s="33"/>
      <c r="AB207" s="33"/>
      <c r="AC207" s="33"/>
      <c r="AD207" s="33"/>
      <c r="AE207" s="33"/>
      <c r="AR207" s="164" t="s">
        <v>648</v>
      </c>
      <c r="AT207" s="164" t="s">
        <v>134</v>
      </c>
      <c r="AU207" s="164" t="s">
        <v>139</v>
      </c>
      <c r="AY207" s="18" t="s">
        <v>132</v>
      </c>
      <c r="BE207" s="165">
        <f t="shared" si="24"/>
        <v>0</v>
      </c>
      <c r="BF207" s="165">
        <f t="shared" si="25"/>
        <v>0</v>
      </c>
      <c r="BG207" s="165">
        <f t="shared" si="26"/>
        <v>0</v>
      </c>
      <c r="BH207" s="165">
        <f t="shared" si="27"/>
        <v>0</v>
      </c>
      <c r="BI207" s="165">
        <f t="shared" si="28"/>
        <v>0</v>
      </c>
      <c r="BJ207" s="18" t="s">
        <v>139</v>
      </c>
      <c r="BK207" s="165">
        <f t="shared" si="29"/>
        <v>0</v>
      </c>
      <c r="BL207" s="18" t="s">
        <v>648</v>
      </c>
      <c r="BM207" s="164" t="s">
        <v>1355</v>
      </c>
    </row>
    <row r="208" spans="1:65" s="2" customFormat="1" ht="21.75" customHeight="1" x14ac:dyDescent="0.2">
      <c r="A208" s="33"/>
      <c r="B208" s="151"/>
      <c r="C208" s="201" t="s">
        <v>721</v>
      </c>
      <c r="D208" s="201" t="s">
        <v>383</v>
      </c>
      <c r="E208" s="202" t="s">
        <v>1356</v>
      </c>
      <c r="F208" s="203" t="s">
        <v>1357</v>
      </c>
      <c r="G208" s="204" t="s">
        <v>383</v>
      </c>
      <c r="H208" s="205">
        <v>96</v>
      </c>
      <c r="I208" s="206"/>
      <c r="J208" s="207">
        <f t="shared" si="20"/>
        <v>0</v>
      </c>
      <c r="K208" s="208"/>
      <c r="L208" s="209"/>
      <c r="M208" s="210" t="s">
        <v>1</v>
      </c>
      <c r="N208" s="211" t="s">
        <v>43</v>
      </c>
      <c r="O208" s="62"/>
      <c r="P208" s="162">
        <f t="shared" si="21"/>
        <v>0</v>
      </c>
      <c r="Q208" s="162">
        <v>0</v>
      </c>
      <c r="R208" s="162">
        <f t="shared" si="22"/>
        <v>0</v>
      </c>
      <c r="S208" s="162">
        <v>0</v>
      </c>
      <c r="T208" s="163">
        <f t="shared" si="23"/>
        <v>0</v>
      </c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R208" s="164" t="s">
        <v>1215</v>
      </c>
      <c r="AT208" s="164" t="s">
        <v>383</v>
      </c>
      <c r="AU208" s="164" t="s">
        <v>139</v>
      </c>
      <c r="AY208" s="18" t="s">
        <v>132</v>
      </c>
      <c r="BE208" s="165">
        <f t="shared" si="24"/>
        <v>0</v>
      </c>
      <c r="BF208" s="165">
        <f t="shared" si="25"/>
        <v>0</v>
      </c>
      <c r="BG208" s="165">
        <f t="shared" si="26"/>
        <v>0</v>
      </c>
      <c r="BH208" s="165">
        <f t="shared" si="27"/>
        <v>0</v>
      </c>
      <c r="BI208" s="165">
        <f t="shared" si="28"/>
        <v>0</v>
      </c>
      <c r="BJ208" s="18" t="s">
        <v>139</v>
      </c>
      <c r="BK208" s="165">
        <f t="shared" si="29"/>
        <v>0</v>
      </c>
      <c r="BL208" s="18" t="s">
        <v>648</v>
      </c>
      <c r="BM208" s="164" t="s">
        <v>1358</v>
      </c>
    </row>
    <row r="209" spans="1:65" s="12" customFormat="1" ht="22.9" customHeight="1" x14ac:dyDescent="0.2">
      <c r="B209" s="138"/>
      <c r="D209" s="139" t="s">
        <v>76</v>
      </c>
      <c r="E209" s="149" t="s">
        <v>1359</v>
      </c>
      <c r="F209" s="149" t="s">
        <v>1360</v>
      </c>
      <c r="I209" s="141"/>
      <c r="J209" s="150">
        <f>BK209</f>
        <v>0</v>
      </c>
      <c r="L209" s="138"/>
      <c r="M209" s="143"/>
      <c r="N209" s="144"/>
      <c r="O209" s="144"/>
      <c r="P209" s="145">
        <f>P210</f>
        <v>0</v>
      </c>
      <c r="Q209" s="144"/>
      <c r="R209" s="145">
        <f>R210</f>
        <v>0</v>
      </c>
      <c r="S209" s="144"/>
      <c r="T209" s="146">
        <f>T210</f>
        <v>0</v>
      </c>
      <c r="AR209" s="139" t="s">
        <v>147</v>
      </c>
      <c r="AT209" s="147" t="s">
        <v>76</v>
      </c>
      <c r="AU209" s="147" t="s">
        <v>85</v>
      </c>
      <c r="AY209" s="139" t="s">
        <v>132</v>
      </c>
      <c r="BK209" s="148">
        <f>BK210</f>
        <v>0</v>
      </c>
    </row>
    <row r="210" spans="1:65" s="2" customFormat="1" ht="24.2" customHeight="1" x14ac:dyDescent="0.2">
      <c r="A210" s="33"/>
      <c r="B210" s="151"/>
      <c r="C210" s="152" t="s">
        <v>727</v>
      </c>
      <c r="D210" s="152" t="s">
        <v>134</v>
      </c>
      <c r="E210" s="153" t="s">
        <v>1361</v>
      </c>
      <c r="F210" s="154" t="s">
        <v>1362</v>
      </c>
      <c r="G210" s="155" t="s">
        <v>188</v>
      </c>
      <c r="H210" s="156">
        <v>1</v>
      </c>
      <c r="I210" s="157"/>
      <c r="J210" s="158">
        <f>ROUND(I210*H210,2)</f>
        <v>0</v>
      </c>
      <c r="K210" s="159"/>
      <c r="L210" s="34"/>
      <c r="M210" s="160" t="s">
        <v>1</v>
      </c>
      <c r="N210" s="161" t="s">
        <v>43</v>
      </c>
      <c r="O210" s="62"/>
      <c r="P210" s="162">
        <f>O210*H210</f>
        <v>0</v>
      </c>
      <c r="Q210" s="162">
        <v>0</v>
      </c>
      <c r="R210" s="162">
        <f>Q210*H210</f>
        <v>0</v>
      </c>
      <c r="S210" s="162">
        <v>0</v>
      </c>
      <c r="T210" s="163">
        <f>S210*H210</f>
        <v>0</v>
      </c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R210" s="164" t="s">
        <v>648</v>
      </c>
      <c r="AT210" s="164" t="s">
        <v>134</v>
      </c>
      <c r="AU210" s="164" t="s">
        <v>139</v>
      </c>
      <c r="AY210" s="18" t="s">
        <v>132</v>
      </c>
      <c r="BE210" s="165">
        <f>IF(N210="základná",J210,0)</f>
        <v>0</v>
      </c>
      <c r="BF210" s="165">
        <f>IF(N210="znížená",J210,0)</f>
        <v>0</v>
      </c>
      <c r="BG210" s="165">
        <f>IF(N210="zákl. prenesená",J210,0)</f>
        <v>0</v>
      </c>
      <c r="BH210" s="165">
        <f>IF(N210="zníž. prenesená",J210,0)</f>
        <v>0</v>
      </c>
      <c r="BI210" s="165">
        <f>IF(N210="nulová",J210,0)</f>
        <v>0</v>
      </c>
      <c r="BJ210" s="18" t="s">
        <v>139</v>
      </c>
      <c r="BK210" s="165">
        <f>ROUND(I210*H210,2)</f>
        <v>0</v>
      </c>
      <c r="BL210" s="18" t="s">
        <v>648</v>
      </c>
      <c r="BM210" s="164" t="s">
        <v>1363</v>
      </c>
    </row>
    <row r="211" spans="1:65" s="12" customFormat="1" ht="25.9" customHeight="1" x14ac:dyDescent="0.2">
      <c r="B211" s="138"/>
      <c r="D211" s="139" t="s">
        <v>76</v>
      </c>
      <c r="E211" s="140" t="s">
        <v>1364</v>
      </c>
      <c r="F211" s="140" t="s">
        <v>1365</v>
      </c>
      <c r="I211" s="141"/>
      <c r="J211" s="142">
        <f>BK211</f>
        <v>0</v>
      </c>
      <c r="L211" s="138"/>
      <c r="M211" s="143"/>
      <c r="N211" s="144"/>
      <c r="O211" s="144"/>
      <c r="P211" s="145">
        <f>SUM(P212:P213)</f>
        <v>0</v>
      </c>
      <c r="Q211" s="144"/>
      <c r="R211" s="145">
        <f>SUM(R212:R213)</f>
        <v>0</v>
      </c>
      <c r="S211" s="144"/>
      <c r="T211" s="146">
        <f>SUM(T212:T213)</f>
        <v>0</v>
      </c>
      <c r="AR211" s="139" t="s">
        <v>157</v>
      </c>
      <c r="AT211" s="147" t="s">
        <v>76</v>
      </c>
      <c r="AU211" s="147" t="s">
        <v>77</v>
      </c>
      <c r="AY211" s="139" t="s">
        <v>132</v>
      </c>
      <c r="BK211" s="148">
        <f>SUM(BK212:BK213)</f>
        <v>0</v>
      </c>
    </row>
    <row r="212" spans="1:65" s="2" customFormat="1" ht="24.2" customHeight="1" x14ac:dyDescent="0.2">
      <c r="A212" s="33"/>
      <c r="B212" s="151"/>
      <c r="C212" s="152" t="s">
        <v>731</v>
      </c>
      <c r="D212" s="152" t="s">
        <v>134</v>
      </c>
      <c r="E212" s="153" t="s">
        <v>1366</v>
      </c>
      <c r="F212" s="154" t="s">
        <v>1367</v>
      </c>
      <c r="G212" s="155" t="s">
        <v>1368</v>
      </c>
      <c r="H212" s="156">
        <v>1</v>
      </c>
      <c r="I212" s="157"/>
      <c r="J212" s="158">
        <f>ROUND(I212*H212,2)</f>
        <v>0</v>
      </c>
      <c r="K212" s="159"/>
      <c r="L212" s="34"/>
      <c r="M212" s="160" t="s">
        <v>1</v>
      </c>
      <c r="N212" s="161" t="s">
        <v>43</v>
      </c>
      <c r="O212" s="62"/>
      <c r="P212" s="162">
        <f>O212*H212</f>
        <v>0</v>
      </c>
      <c r="Q212" s="162">
        <v>0</v>
      </c>
      <c r="R212" s="162">
        <f>Q212*H212</f>
        <v>0</v>
      </c>
      <c r="S212" s="162">
        <v>0</v>
      </c>
      <c r="T212" s="163">
        <f>S212*H212</f>
        <v>0</v>
      </c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R212" s="164" t="s">
        <v>138</v>
      </c>
      <c r="AT212" s="164" t="s">
        <v>134</v>
      </c>
      <c r="AU212" s="164" t="s">
        <v>85</v>
      </c>
      <c r="AY212" s="18" t="s">
        <v>132</v>
      </c>
      <c r="BE212" s="165">
        <f>IF(N212="základná",J212,0)</f>
        <v>0</v>
      </c>
      <c r="BF212" s="165">
        <f>IF(N212="znížená",J212,0)</f>
        <v>0</v>
      </c>
      <c r="BG212" s="165">
        <f>IF(N212="zákl. prenesená",J212,0)</f>
        <v>0</v>
      </c>
      <c r="BH212" s="165">
        <f>IF(N212="zníž. prenesená",J212,0)</f>
        <v>0</v>
      </c>
      <c r="BI212" s="165">
        <f>IF(N212="nulová",J212,0)</f>
        <v>0</v>
      </c>
      <c r="BJ212" s="18" t="s">
        <v>139</v>
      </c>
      <c r="BK212" s="165">
        <f>ROUND(I212*H212,2)</f>
        <v>0</v>
      </c>
      <c r="BL212" s="18" t="s">
        <v>138</v>
      </c>
      <c r="BM212" s="164" t="s">
        <v>1369</v>
      </c>
    </row>
    <row r="213" spans="1:65" s="2" customFormat="1" ht="24.2" customHeight="1" x14ac:dyDescent="0.2">
      <c r="A213" s="33"/>
      <c r="B213" s="151"/>
      <c r="C213" s="152" t="s">
        <v>737</v>
      </c>
      <c r="D213" s="152" t="s">
        <v>134</v>
      </c>
      <c r="E213" s="153" t="s">
        <v>1370</v>
      </c>
      <c r="F213" s="154" t="s">
        <v>1371</v>
      </c>
      <c r="G213" s="155" t="s">
        <v>1368</v>
      </c>
      <c r="H213" s="156">
        <v>1</v>
      </c>
      <c r="I213" s="157"/>
      <c r="J213" s="158">
        <f>ROUND(I213*H213,2)</f>
        <v>0</v>
      </c>
      <c r="K213" s="159"/>
      <c r="L213" s="34"/>
      <c r="M213" s="216" t="s">
        <v>1</v>
      </c>
      <c r="N213" s="217" t="s">
        <v>43</v>
      </c>
      <c r="O213" s="218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R213" s="164" t="s">
        <v>138</v>
      </c>
      <c r="AT213" s="164" t="s">
        <v>134</v>
      </c>
      <c r="AU213" s="164" t="s">
        <v>85</v>
      </c>
      <c r="AY213" s="18" t="s">
        <v>132</v>
      </c>
      <c r="BE213" s="165">
        <f>IF(N213="základná",J213,0)</f>
        <v>0</v>
      </c>
      <c r="BF213" s="165">
        <f>IF(N213="znížená",J213,0)</f>
        <v>0</v>
      </c>
      <c r="BG213" s="165">
        <f>IF(N213="zákl. prenesená",J213,0)</f>
        <v>0</v>
      </c>
      <c r="BH213" s="165">
        <f>IF(N213="zníž. prenesená",J213,0)</f>
        <v>0</v>
      </c>
      <c r="BI213" s="165">
        <f>IF(N213="nulová",J213,0)</f>
        <v>0</v>
      </c>
      <c r="BJ213" s="18" t="s">
        <v>139</v>
      </c>
      <c r="BK213" s="165">
        <f>ROUND(I213*H213,2)</f>
        <v>0</v>
      </c>
      <c r="BL213" s="18" t="s">
        <v>138</v>
      </c>
      <c r="BM213" s="164" t="s">
        <v>1372</v>
      </c>
    </row>
    <row r="214" spans="1:65" s="2" customFormat="1" ht="6.95" customHeight="1" x14ac:dyDescent="0.2">
      <c r="A214" s="33"/>
      <c r="B214" s="51"/>
      <c r="C214" s="52"/>
      <c r="D214" s="52"/>
      <c r="E214" s="52"/>
      <c r="F214" s="52"/>
      <c r="G214" s="52"/>
      <c r="H214" s="52"/>
      <c r="I214" s="52"/>
      <c r="J214" s="52"/>
      <c r="K214" s="52"/>
      <c r="L214" s="34"/>
      <c r="M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3"/>
      <c r="Z214" s="33"/>
      <c r="AA214" s="33"/>
      <c r="AB214" s="33"/>
      <c r="AC214" s="33"/>
      <c r="AD214" s="33"/>
      <c r="AE214" s="33"/>
    </row>
  </sheetData>
  <autoFilter ref="C123:K213" xr:uid="{00000000-0009-0000-0000-000005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92"/>
  <sheetViews>
    <sheetView showGridLines="0" workbookViewId="0">
      <selection activeCell="F50" sqref="F50"/>
    </sheetView>
  </sheetViews>
  <sheetFormatPr defaultRowHeight="11.25" x14ac:dyDescent="0.2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 x14ac:dyDescent="0.2">
      <c r="L2" s="248" t="s">
        <v>5</v>
      </c>
      <c r="M2" s="249"/>
      <c r="N2" s="249"/>
      <c r="O2" s="249"/>
      <c r="P2" s="249"/>
      <c r="Q2" s="249"/>
      <c r="R2" s="249"/>
      <c r="S2" s="249"/>
      <c r="T2" s="249"/>
      <c r="U2" s="249"/>
      <c r="V2" s="249"/>
      <c r="AT2" s="18" t="s">
        <v>101</v>
      </c>
    </row>
    <row r="3" spans="1:46" s="1" customFormat="1" ht="6.95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77</v>
      </c>
    </row>
    <row r="4" spans="1:46" s="1" customFormat="1" ht="24.95" customHeight="1" x14ac:dyDescent="0.2">
      <c r="B4" s="21"/>
      <c r="D4" s="22" t="s">
        <v>102</v>
      </c>
      <c r="L4" s="21"/>
      <c r="M4" s="97" t="s">
        <v>9</v>
      </c>
      <c r="AT4" s="18" t="s">
        <v>3</v>
      </c>
    </row>
    <row r="5" spans="1:46" s="1" customFormat="1" ht="6.95" customHeight="1" x14ac:dyDescent="0.2">
      <c r="B5" s="21"/>
      <c r="L5" s="21"/>
    </row>
    <row r="6" spans="1:46" s="1" customFormat="1" ht="12" customHeight="1" x14ac:dyDescent="0.2">
      <c r="B6" s="21"/>
      <c r="D6" s="28" t="s">
        <v>15</v>
      </c>
      <c r="L6" s="21"/>
    </row>
    <row r="7" spans="1:46" s="1" customFormat="1" ht="16.5" customHeight="1" x14ac:dyDescent="0.2">
      <c r="B7" s="21"/>
      <c r="E7" s="264" t="str">
        <f>'Rekapitulácia stavby'!K6</f>
        <v>Rekonštrukcia RD na budovu pre obchod a služby</v>
      </c>
      <c r="F7" s="265"/>
      <c r="G7" s="265"/>
      <c r="H7" s="265"/>
      <c r="L7" s="21"/>
    </row>
    <row r="8" spans="1:46" s="2" customFormat="1" ht="12" customHeight="1" x14ac:dyDescent="0.2">
      <c r="A8" s="33"/>
      <c r="B8" s="34"/>
      <c r="C8" s="33"/>
      <c r="D8" s="28" t="s">
        <v>103</v>
      </c>
      <c r="E8" s="33"/>
      <c r="F8" s="33"/>
      <c r="G8" s="33"/>
      <c r="H8" s="33"/>
      <c r="I8" s="33"/>
      <c r="J8" s="33"/>
      <c r="K8" s="33"/>
      <c r="L8" s="46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46" s="2" customFormat="1" ht="16.5" customHeight="1" x14ac:dyDescent="0.2">
      <c r="A9" s="33"/>
      <c r="B9" s="34"/>
      <c r="C9" s="33"/>
      <c r="D9" s="33"/>
      <c r="E9" s="242" t="s">
        <v>1373</v>
      </c>
      <c r="F9" s="263"/>
      <c r="G9" s="263"/>
      <c r="H9" s="263"/>
      <c r="I9" s="33"/>
      <c r="J9" s="33"/>
      <c r="K9" s="33"/>
      <c r="L9" s="46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46" s="2" customFormat="1" x14ac:dyDescent="0.2">
      <c r="A10" s="33"/>
      <c r="B10" s="34"/>
      <c r="C10" s="33"/>
      <c r="D10" s="33"/>
      <c r="E10" s="33"/>
      <c r="F10" s="33"/>
      <c r="G10" s="33"/>
      <c r="H10" s="33"/>
      <c r="I10" s="33"/>
      <c r="J10" s="33"/>
      <c r="K10" s="33"/>
      <c r="L10" s="46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46" s="2" customFormat="1" ht="12" customHeight="1" x14ac:dyDescent="0.2">
      <c r="A11" s="33"/>
      <c r="B11" s="34"/>
      <c r="C11" s="33"/>
      <c r="D11" s="28" t="s">
        <v>17</v>
      </c>
      <c r="E11" s="33"/>
      <c r="F11" s="26" t="s">
        <v>1</v>
      </c>
      <c r="G11" s="33"/>
      <c r="H11" s="33"/>
      <c r="I11" s="28" t="s">
        <v>18</v>
      </c>
      <c r="J11" s="26" t="s">
        <v>1</v>
      </c>
      <c r="K11" s="33"/>
      <c r="L11" s="46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</row>
    <row r="12" spans="1:46" s="2" customFormat="1" ht="12" customHeight="1" x14ac:dyDescent="0.2">
      <c r="A12" s="33"/>
      <c r="B12" s="34"/>
      <c r="C12" s="33"/>
      <c r="D12" s="28" t="s">
        <v>19</v>
      </c>
      <c r="E12" s="33"/>
      <c r="F12" s="26" t="s">
        <v>105</v>
      </c>
      <c r="G12" s="33"/>
      <c r="H12" s="33"/>
      <c r="I12" s="28" t="s">
        <v>21</v>
      </c>
      <c r="J12" s="59" t="str">
        <f>'Rekapitulácia stavby'!AN8</f>
        <v>1. 11. 2021</v>
      </c>
      <c r="K12" s="33"/>
      <c r="L12" s="46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</row>
    <row r="13" spans="1:46" s="2" customFormat="1" ht="10.9" customHeight="1" x14ac:dyDescent="0.2">
      <c r="A13" s="33"/>
      <c r="B13" s="34"/>
      <c r="C13" s="33"/>
      <c r="D13" s="33"/>
      <c r="E13" s="33"/>
      <c r="F13" s="33"/>
      <c r="G13" s="33"/>
      <c r="H13" s="33"/>
      <c r="I13" s="33"/>
      <c r="J13" s="33"/>
      <c r="K13" s="33"/>
      <c r="L13" s="46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</row>
    <row r="14" spans="1:46" s="2" customFormat="1" ht="12" customHeight="1" x14ac:dyDescent="0.2">
      <c r="A14" s="33"/>
      <c r="B14" s="34"/>
      <c r="C14" s="33"/>
      <c r="D14" s="28" t="s">
        <v>23</v>
      </c>
      <c r="E14" s="33"/>
      <c r="F14" s="33"/>
      <c r="G14" s="33"/>
      <c r="H14" s="33"/>
      <c r="I14" s="28" t="s">
        <v>24</v>
      </c>
      <c r="J14" s="26" t="str">
        <f>IF('Rekapitulácia stavby'!AN10="","",'Rekapitulácia stavby'!AN10)</f>
        <v>46430776</v>
      </c>
      <c r="K14" s="33"/>
      <c r="L14" s="46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</row>
    <row r="15" spans="1:46" s="2" customFormat="1" ht="18" customHeight="1" x14ac:dyDescent="0.2">
      <c r="A15" s="33"/>
      <c r="B15" s="34"/>
      <c r="C15" s="33"/>
      <c r="D15" s="33"/>
      <c r="E15" s="26" t="str">
        <f>IF('Rekapitulácia stavby'!E11="","",'Rekapitulácia stavby'!E11)</f>
        <v>Mgr.Tímea Kovács</v>
      </c>
      <c r="F15" s="33"/>
      <c r="G15" s="33"/>
      <c r="H15" s="33"/>
      <c r="I15" s="28" t="s">
        <v>27</v>
      </c>
      <c r="J15" s="26" t="str">
        <f>IF('Rekapitulácia stavby'!AN11="","",'Rekapitulácia stavby'!AN11)</f>
        <v/>
      </c>
      <c r="K15" s="33"/>
      <c r="L15" s="46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</row>
    <row r="16" spans="1:46" s="2" customFormat="1" ht="6.95" customHeight="1" x14ac:dyDescent="0.2">
      <c r="A16" s="33"/>
      <c r="B16" s="34"/>
      <c r="C16" s="33"/>
      <c r="D16" s="33"/>
      <c r="E16" s="33"/>
      <c r="F16" s="33"/>
      <c r="G16" s="33"/>
      <c r="H16" s="33"/>
      <c r="I16" s="33"/>
      <c r="J16" s="33"/>
      <c r="K16" s="33"/>
      <c r="L16" s="46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</row>
    <row r="17" spans="1:31" s="2" customFormat="1" ht="12" customHeight="1" x14ac:dyDescent="0.2">
      <c r="A17" s="33"/>
      <c r="B17" s="34"/>
      <c r="C17" s="33"/>
      <c r="D17" s="28" t="s">
        <v>28</v>
      </c>
      <c r="E17" s="33"/>
      <c r="F17" s="33"/>
      <c r="G17" s="33"/>
      <c r="H17" s="33"/>
      <c r="I17" s="28" t="s">
        <v>24</v>
      </c>
      <c r="J17" s="29" t="str">
        <f>'Rekapitulácia stavby'!AN13</f>
        <v>Vyplň údaj</v>
      </c>
      <c r="K17" s="33"/>
      <c r="L17" s="46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</row>
    <row r="18" spans="1:31" s="2" customFormat="1" ht="18" customHeight="1" x14ac:dyDescent="0.2">
      <c r="A18" s="33"/>
      <c r="B18" s="34"/>
      <c r="C18" s="33"/>
      <c r="D18" s="33"/>
      <c r="E18" s="266" t="str">
        <f>'Rekapitulácia stavby'!E14</f>
        <v>Vyplň údaj</v>
      </c>
      <c r="F18" s="258"/>
      <c r="G18" s="258"/>
      <c r="H18" s="258"/>
      <c r="I18" s="28" t="s">
        <v>27</v>
      </c>
      <c r="J18" s="29" t="str">
        <f>'Rekapitulácia stavby'!AN14</f>
        <v>Vyplň údaj</v>
      </c>
      <c r="K18" s="33"/>
      <c r="L18" s="46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</row>
    <row r="19" spans="1:31" s="2" customFormat="1" ht="6.95" customHeight="1" x14ac:dyDescent="0.2">
      <c r="A19" s="33"/>
      <c r="B19" s="34"/>
      <c r="C19" s="33"/>
      <c r="D19" s="33"/>
      <c r="E19" s="33"/>
      <c r="F19" s="33"/>
      <c r="G19" s="33"/>
      <c r="H19" s="33"/>
      <c r="I19" s="33"/>
      <c r="J19" s="33"/>
      <c r="K19" s="33"/>
      <c r="L19" s="4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</row>
    <row r="20" spans="1:31" s="2" customFormat="1" ht="12" customHeight="1" x14ac:dyDescent="0.2">
      <c r="A20" s="33"/>
      <c r="B20" s="34"/>
      <c r="C20" s="33"/>
      <c r="D20" s="28" t="s">
        <v>30</v>
      </c>
      <c r="E20" s="33"/>
      <c r="F20" s="33"/>
      <c r="G20" s="33"/>
      <c r="H20" s="33"/>
      <c r="I20" s="28" t="s">
        <v>24</v>
      </c>
      <c r="J20" s="26" t="str">
        <f>IF('Rekapitulácia stavby'!AN16="","",'Rekapitulácia stavby'!AN16)</f>
        <v/>
      </c>
      <c r="K20" s="33"/>
      <c r="L20" s="46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</row>
    <row r="21" spans="1:31" s="2" customFormat="1" ht="18" customHeight="1" x14ac:dyDescent="0.2">
      <c r="A21" s="33"/>
      <c r="B21" s="34"/>
      <c r="C21" s="33"/>
      <c r="D21" s="33"/>
      <c r="E21" s="26" t="str">
        <f>IF('Rekapitulácia stavby'!E17="","",'Rekapitulácia stavby'!E17)</f>
        <v>Ing.Pavol Nagy</v>
      </c>
      <c r="F21" s="33"/>
      <c r="G21" s="33"/>
      <c r="H21" s="33"/>
      <c r="I21" s="28" t="s">
        <v>27</v>
      </c>
      <c r="J21" s="26" t="str">
        <f>IF('Rekapitulácia stavby'!AN17="","",'Rekapitulácia stavby'!AN17)</f>
        <v/>
      </c>
      <c r="K21" s="33"/>
      <c r="L21" s="46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</row>
    <row r="22" spans="1:31" s="2" customFormat="1" ht="6.95" customHeight="1" x14ac:dyDescent="0.2">
      <c r="A22" s="33"/>
      <c r="B22" s="34"/>
      <c r="C22" s="33"/>
      <c r="D22" s="33"/>
      <c r="E22" s="33"/>
      <c r="F22" s="33"/>
      <c r="G22" s="33"/>
      <c r="H22" s="33"/>
      <c r="I22" s="33"/>
      <c r="J22" s="33"/>
      <c r="K22" s="33"/>
      <c r="L22" s="46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</row>
    <row r="23" spans="1:31" s="2" customFormat="1" ht="12" customHeight="1" x14ac:dyDescent="0.2">
      <c r="A23" s="33"/>
      <c r="B23" s="34"/>
      <c r="C23" s="33"/>
      <c r="D23" s="28" t="s">
        <v>33</v>
      </c>
      <c r="E23" s="33"/>
      <c r="F23" s="33"/>
      <c r="G23" s="33"/>
      <c r="H23" s="33"/>
      <c r="I23" s="28" t="s">
        <v>24</v>
      </c>
      <c r="J23" s="26" t="str">
        <f>IF('Rekapitulácia stavby'!AN19="","",'Rekapitulácia stavby'!AN19)</f>
        <v>43165346</v>
      </c>
      <c r="K23" s="33"/>
      <c r="L23" s="46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</row>
    <row r="24" spans="1:31" s="2" customFormat="1" ht="18" customHeight="1" x14ac:dyDescent="0.2">
      <c r="A24" s="33"/>
      <c r="B24" s="34"/>
      <c r="C24" s="33"/>
      <c r="D24" s="33"/>
      <c r="E24" s="26" t="str">
        <f>IF('Rekapitulácia stavby'!E20="","",'Rekapitulácia stavby'!E20)</f>
        <v>Ing.Silvia Gujberová</v>
      </c>
      <c r="F24" s="33"/>
      <c r="G24" s="33"/>
      <c r="H24" s="33"/>
      <c r="I24" s="28" t="s">
        <v>27</v>
      </c>
      <c r="J24" s="26" t="str">
        <f>IF('Rekapitulácia stavby'!AN20="","",'Rekapitulácia stavby'!AN20)</f>
        <v/>
      </c>
      <c r="K24" s="33"/>
      <c r="L24" s="46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</row>
    <row r="25" spans="1:31" s="2" customFormat="1" ht="6.95" customHeight="1" x14ac:dyDescent="0.2">
      <c r="A25" s="33"/>
      <c r="B25" s="34"/>
      <c r="C25" s="33"/>
      <c r="D25" s="33"/>
      <c r="E25" s="33"/>
      <c r="F25" s="33"/>
      <c r="G25" s="33"/>
      <c r="H25" s="33"/>
      <c r="I25" s="33"/>
      <c r="J25" s="33"/>
      <c r="K25" s="33"/>
      <c r="L25" s="46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</row>
    <row r="26" spans="1:31" s="2" customFormat="1" ht="12" customHeight="1" x14ac:dyDescent="0.2">
      <c r="A26" s="33"/>
      <c r="B26" s="34"/>
      <c r="C26" s="33"/>
      <c r="D26" s="28" t="s">
        <v>36</v>
      </c>
      <c r="E26" s="33"/>
      <c r="F26" s="33"/>
      <c r="G26" s="33"/>
      <c r="H26" s="33"/>
      <c r="I26" s="33"/>
      <c r="J26" s="33"/>
      <c r="K26" s="33"/>
      <c r="L26" s="46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</row>
    <row r="27" spans="1:31" s="8" customFormat="1" ht="16.5" customHeight="1" x14ac:dyDescent="0.2">
      <c r="A27" s="98"/>
      <c r="B27" s="99"/>
      <c r="C27" s="98"/>
      <c r="D27" s="98"/>
      <c r="E27" s="262" t="s">
        <v>1</v>
      </c>
      <c r="F27" s="262"/>
      <c r="G27" s="262"/>
      <c r="H27" s="262"/>
      <c r="I27" s="98"/>
      <c r="J27" s="98"/>
      <c r="K27" s="98"/>
      <c r="L27" s="100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</row>
    <row r="28" spans="1:31" s="2" customFormat="1" ht="6.95" customHeight="1" x14ac:dyDescent="0.2">
      <c r="A28" s="33"/>
      <c r="B28" s="34"/>
      <c r="C28" s="33"/>
      <c r="D28" s="33"/>
      <c r="E28" s="33"/>
      <c r="F28" s="33"/>
      <c r="G28" s="33"/>
      <c r="H28" s="33"/>
      <c r="I28" s="33"/>
      <c r="J28" s="33"/>
      <c r="K28" s="33"/>
      <c r="L28" s="46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</row>
    <row r="29" spans="1:31" s="2" customFormat="1" ht="6.95" customHeight="1" x14ac:dyDescent="0.2">
      <c r="A29" s="33"/>
      <c r="B29" s="34"/>
      <c r="C29" s="33"/>
      <c r="D29" s="70"/>
      <c r="E29" s="70"/>
      <c r="F29" s="70"/>
      <c r="G29" s="70"/>
      <c r="H29" s="70"/>
      <c r="I29" s="70"/>
      <c r="J29" s="70"/>
      <c r="K29" s="70"/>
      <c r="L29" s="46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</row>
    <row r="30" spans="1:31" s="2" customFormat="1" ht="25.35" customHeight="1" x14ac:dyDescent="0.2">
      <c r="A30" s="33"/>
      <c r="B30" s="34"/>
      <c r="C30" s="33"/>
      <c r="D30" s="101" t="s">
        <v>37</v>
      </c>
      <c r="E30" s="33"/>
      <c r="F30" s="33"/>
      <c r="G30" s="33"/>
      <c r="H30" s="33"/>
      <c r="I30" s="33"/>
      <c r="J30" s="75">
        <f>ROUND(J124, 2)</f>
        <v>0</v>
      </c>
      <c r="K30" s="33"/>
      <c r="L30" s="46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</row>
    <row r="31" spans="1:31" s="2" customFormat="1" ht="6.95" customHeight="1" x14ac:dyDescent="0.2">
      <c r="A31" s="33"/>
      <c r="B31" s="34"/>
      <c r="C31" s="33"/>
      <c r="D31" s="70"/>
      <c r="E31" s="70"/>
      <c r="F31" s="70"/>
      <c r="G31" s="70"/>
      <c r="H31" s="70"/>
      <c r="I31" s="70"/>
      <c r="J31" s="70"/>
      <c r="K31" s="70"/>
      <c r="L31" s="46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</row>
    <row r="32" spans="1:31" s="2" customFormat="1" ht="14.45" customHeight="1" x14ac:dyDescent="0.2">
      <c r="A32" s="33"/>
      <c r="B32" s="34"/>
      <c r="C32" s="33"/>
      <c r="D32" s="33"/>
      <c r="E32" s="33"/>
      <c r="F32" s="37" t="s">
        <v>39</v>
      </c>
      <c r="G32" s="33"/>
      <c r="H32" s="33"/>
      <c r="I32" s="37" t="s">
        <v>38</v>
      </c>
      <c r="J32" s="37" t="s">
        <v>40</v>
      </c>
      <c r="K32" s="33"/>
      <c r="L32" s="46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</row>
    <row r="33" spans="1:31" s="2" customFormat="1" ht="14.45" customHeight="1" x14ac:dyDescent="0.2">
      <c r="A33" s="33"/>
      <c r="B33" s="34"/>
      <c r="C33" s="33"/>
      <c r="D33" s="102" t="s">
        <v>41</v>
      </c>
      <c r="E33" s="39" t="s">
        <v>42</v>
      </c>
      <c r="F33" s="103">
        <f>ROUND((SUM(BE124:BE191)),  2)</f>
        <v>0</v>
      </c>
      <c r="G33" s="104"/>
      <c r="H33" s="104"/>
      <c r="I33" s="105">
        <v>0.2</v>
      </c>
      <c r="J33" s="103">
        <f>ROUND(((SUM(BE124:BE191))*I33),  2)</f>
        <v>0</v>
      </c>
      <c r="K33" s="33"/>
      <c r="L33" s="46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</row>
    <row r="34" spans="1:31" s="2" customFormat="1" ht="14.45" customHeight="1" x14ac:dyDescent="0.2">
      <c r="A34" s="33"/>
      <c r="B34" s="34"/>
      <c r="C34" s="33"/>
      <c r="D34" s="33"/>
      <c r="E34" s="39" t="s">
        <v>43</v>
      </c>
      <c r="F34" s="103">
        <f>ROUND((SUM(BF124:BF191)),  2)</f>
        <v>0</v>
      </c>
      <c r="G34" s="104"/>
      <c r="H34" s="104"/>
      <c r="I34" s="105">
        <v>0.2</v>
      </c>
      <c r="J34" s="103">
        <f>ROUND(((SUM(BF124:BF191))*I34),  2)</f>
        <v>0</v>
      </c>
      <c r="K34" s="33"/>
      <c r="L34" s="46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</row>
    <row r="35" spans="1:31" s="2" customFormat="1" ht="14.45" hidden="1" customHeight="1" x14ac:dyDescent="0.2">
      <c r="A35" s="33"/>
      <c r="B35" s="34"/>
      <c r="C35" s="33"/>
      <c r="D35" s="33"/>
      <c r="E35" s="28" t="s">
        <v>44</v>
      </c>
      <c r="F35" s="106">
        <f>ROUND((SUM(BG124:BG191)),  2)</f>
        <v>0</v>
      </c>
      <c r="G35" s="33"/>
      <c r="H35" s="33"/>
      <c r="I35" s="107">
        <v>0.2</v>
      </c>
      <c r="J35" s="106">
        <f>0</f>
        <v>0</v>
      </c>
      <c r="K35" s="33"/>
      <c r="L35" s="46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</row>
    <row r="36" spans="1:31" s="2" customFormat="1" ht="14.45" hidden="1" customHeight="1" x14ac:dyDescent="0.2">
      <c r="A36" s="33"/>
      <c r="B36" s="34"/>
      <c r="C36" s="33"/>
      <c r="D36" s="33"/>
      <c r="E36" s="28" t="s">
        <v>45</v>
      </c>
      <c r="F36" s="106">
        <f>ROUND((SUM(BH124:BH191)),  2)</f>
        <v>0</v>
      </c>
      <c r="G36" s="33"/>
      <c r="H36" s="33"/>
      <c r="I36" s="107">
        <v>0.2</v>
      </c>
      <c r="J36" s="106">
        <f>0</f>
        <v>0</v>
      </c>
      <c r="K36" s="33"/>
      <c r="L36" s="46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</row>
    <row r="37" spans="1:31" s="2" customFormat="1" ht="14.45" hidden="1" customHeight="1" x14ac:dyDescent="0.2">
      <c r="A37" s="33"/>
      <c r="B37" s="34"/>
      <c r="C37" s="33"/>
      <c r="D37" s="33"/>
      <c r="E37" s="39" t="s">
        <v>46</v>
      </c>
      <c r="F37" s="103">
        <f>ROUND((SUM(BI124:BI191)),  2)</f>
        <v>0</v>
      </c>
      <c r="G37" s="104"/>
      <c r="H37" s="104"/>
      <c r="I37" s="105">
        <v>0</v>
      </c>
      <c r="J37" s="103">
        <f>0</f>
        <v>0</v>
      </c>
      <c r="K37" s="33"/>
      <c r="L37" s="46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</row>
    <row r="38" spans="1:31" s="2" customFormat="1" ht="6.95" customHeight="1" x14ac:dyDescent="0.2">
      <c r="A38" s="33"/>
      <c r="B38" s="34"/>
      <c r="C38" s="33"/>
      <c r="D38" s="33"/>
      <c r="E38" s="33"/>
      <c r="F38" s="33"/>
      <c r="G38" s="33"/>
      <c r="H38" s="33"/>
      <c r="I38" s="33"/>
      <c r="J38" s="33"/>
      <c r="K38" s="33"/>
      <c r="L38" s="46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</row>
    <row r="39" spans="1:31" s="2" customFormat="1" ht="25.35" customHeight="1" x14ac:dyDescent="0.2">
      <c r="A39" s="33"/>
      <c r="B39" s="34"/>
      <c r="C39" s="108"/>
      <c r="D39" s="109" t="s">
        <v>47</v>
      </c>
      <c r="E39" s="64"/>
      <c r="F39" s="64"/>
      <c r="G39" s="110" t="s">
        <v>48</v>
      </c>
      <c r="H39" s="111" t="s">
        <v>49</v>
      </c>
      <c r="I39" s="64"/>
      <c r="J39" s="112">
        <f>SUM(J30:J37)</f>
        <v>0</v>
      </c>
      <c r="K39" s="113"/>
      <c r="L39" s="46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</row>
    <row r="40" spans="1:31" s="2" customFormat="1" ht="14.45" customHeight="1" x14ac:dyDescent="0.2">
      <c r="A40" s="33"/>
      <c r="B40" s="34"/>
      <c r="C40" s="33"/>
      <c r="D40" s="33"/>
      <c r="E40" s="33"/>
      <c r="F40" s="33"/>
      <c r="G40" s="33"/>
      <c r="H40" s="33"/>
      <c r="I40" s="33"/>
      <c r="J40" s="33"/>
      <c r="K40" s="33"/>
      <c r="L40" s="46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</row>
    <row r="41" spans="1:31" s="1" customFormat="1" ht="14.45" customHeight="1" x14ac:dyDescent="0.2">
      <c r="B41" s="21"/>
      <c r="L41" s="21"/>
    </row>
    <row r="42" spans="1:31" s="1" customFormat="1" ht="14.45" customHeight="1" x14ac:dyDescent="0.2">
      <c r="B42" s="21"/>
      <c r="L42" s="21"/>
    </row>
    <row r="43" spans="1:31" s="1" customFormat="1" ht="14.45" customHeight="1" x14ac:dyDescent="0.2">
      <c r="B43" s="21"/>
      <c r="L43" s="21"/>
    </row>
    <row r="44" spans="1:31" s="1" customFormat="1" ht="14.45" customHeight="1" x14ac:dyDescent="0.2">
      <c r="B44" s="21"/>
      <c r="L44" s="21"/>
    </row>
    <row r="45" spans="1:31" s="1" customFormat="1" ht="14.45" customHeight="1" x14ac:dyDescent="0.2">
      <c r="B45" s="21"/>
      <c r="L45" s="21"/>
    </row>
    <row r="46" spans="1:31" s="1" customFormat="1" ht="14.45" customHeight="1" x14ac:dyDescent="0.2">
      <c r="B46" s="21"/>
      <c r="L46" s="21"/>
    </row>
    <row r="47" spans="1:31" s="1" customFormat="1" ht="14.45" customHeight="1" x14ac:dyDescent="0.2">
      <c r="B47" s="21"/>
      <c r="L47" s="21"/>
    </row>
    <row r="48" spans="1:31" s="1" customFormat="1" ht="14.45" customHeight="1" x14ac:dyDescent="0.2">
      <c r="B48" s="21"/>
      <c r="L48" s="21"/>
    </row>
    <row r="49" spans="1:31" s="1" customFormat="1" ht="14.45" customHeight="1" x14ac:dyDescent="0.2">
      <c r="B49" s="21"/>
      <c r="L49" s="21"/>
    </row>
    <row r="50" spans="1:31" s="2" customFormat="1" ht="14.45" customHeight="1" x14ac:dyDescent="0.2">
      <c r="B50" s="46"/>
      <c r="D50" s="47" t="s">
        <v>50</v>
      </c>
      <c r="E50" s="48"/>
      <c r="F50" s="48"/>
      <c r="G50" s="47" t="s">
        <v>51</v>
      </c>
      <c r="H50" s="48"/>
      <c r="I50" s="48"/>
      <c r="J50" s="48"/>
      <c r="K50" s="48"/>
      <c r="L50" s="46"/>
    </row>
    <row r="51" spans="1:31" x14ac:dyDescent="0.2">
      <c r="B51" s="21"/>
      <c r="L51" s="21"/>
    </row>
    <row r="52" spans="1:31" x14ac:dyDescent="0.2">
      <c r="B52" s="21"/>
      <c r="L52" s="21"/>
    </row>
    <row r="53" spans="1:31" x14ac:dyDescent="0.2">
      <c r="B53" s="21"/>
      <c r="L53" s="21"/>
    </row>
    <row r="54" spans="1:31" x14ac:dyDescent="0.2">
      <c r="B54" s="21"/>
      <c r="L54" s="21"/>
    </row>
    <row r="55" spans="1:31" x14ac:dyDescent="0.2">
      <c r="B55" s="21"/>
      <c r="L55" s="21"/>
    </row>
    <row r="56" spans="1:31" x14ac:dyDescent="0.2">
      <c r="B56" s="21"/>
      <c r="L56" s="21"/>
    </row>
    <row r="57" spans="1:31" x14ac:dyDescent="0.2">
      <c r="B57" s="21"/>
      <c r="L57" s="21"/>
    </row>
    <row r="58" spans="1:31" x14ac:dyDescent="0.2">
      <c r="B58" s="21"/>
      <c r="L58" s="21"/>
    </row>
    <row r="59" spans="1:31" x14ac:dyDescent="0.2">
      <c r="B59" s="21"/>
      <c r="L59" s="21"/>
    </row>
    <row r="60" spans="1:31" x14ac:dyDescent="0.2">
      <c r="B60" s="21"/>
      <c r="L60" s="21"/>
    </row>
    <row r="61" spans="1:31" s="2" customFormat="1" ht="12.75" x14ac:dyDescent="0.2">
      <c r="A61" s="33"/>
      <c r="B61" s="34"/>
      <c r="C61" s="33"/>
      <c r="D61" s="49" t="s">
        <v>52</v>
      </c>
      <c r="E61" s="36"/>
      <c r="F61" s="114" t="s">
        <v>53</v>
      </c>
      <c r="G61" s="49" t="s">
        <v>1493</v>
      </c>
      <c r="H61" s="36"/>
      <c r="I61" s="36"/>
      <c r="J61" s="115" t="s">
        <v>53</v>
      </c>
      <c r="K61" s="36"/>
      <c r="L61" s="46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</row>
    <row r="62" spans="1:31" x14ac:dyDescent="0.2">
      <c r="B62" s="21"/>
      <c r="L62" s="21"/>
    </row>
    <row r="63" spans="1:31" x14ac:dyDescent="0.2">
      <c r="B63" s="21"/>
      <c r="L63" s="21"/>
    </row>
    <row r="64" spans="1:31" x14ac:dyDescent="0.2">
      <c r="B64" s="21"/>
      <c r="L64" s="21"/>
    </row>
    <row r="65" spans="1:31" s="2" customFormat="1" ht="12.75" x14ac:dyDescent="0.2">
      <c r="A65" s="33"/>
      <c r="B65" s="34"/>
      <c r="C65" s="33"/>
      <c r="D65" s="47" t="s">
        <v>54</v>
      </c>
      <c r="E65" s="50"/>
      <c r="F65" s="50"/>
      <c r="G65" s="47" t="s">
        <v>55</v>
      </c>
      <c r="H65" s="50"/>
      <c r="I65" s="50"/>
      <c r="J65" s="50"/>
      <c r="K65" s="50"/>
      <c r="L65" s="46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</row>
    <row r="66" spans="1:31" x14ac:dyDescent="0.2">
      <c r="B66" s="21"/>
      <c r="L66" s="21"/>
    </row>
    <row r="67" spans="1:31" x14ac:dyDescent="0.2">
      <c r="B67" s="21"/>
      <c r="L67" s="21"/>
    </row>
    <row r="68" spans="1:31" x14ac:dyDescent="0.2">
      <c r="B68" s="21"/>
      <c r="L68" s="21"/>
    </row>
    <row r="69" spans="1:31" x14ac:dyDescent="0.2">
      <c r="B69" s="21"/>
      <c r="L69" s="21"/>
    </row>
    <row r="70" spans="1:31" x14ac:dyDescent="0.2">
      <c r="B70" s="21"/>
      <c r="L70" s="21"/>
    </row>
    <row r="71" spans="1:31" x14ac:dyDescent="0.2">
      <c r="B71" s="21"/>
      <c r="L71" s="21"/>
    </row>
    <row r="72" spans="1:31" x14ac:dyDescent="0.2">
      <c r="B72" s="21"/>
      <c r="L72" s="21"/>
    </row>
    <row r="73" spans="1:31" x14ac:dyDescent="0.2">
      <c r="B73" s="21"/>
      <c r="L73" s="21"/>
    </row>
    <row r="74" spans="1:31" x14ac:dyDescent="0.2">
      <c r="B74" s="21"/>
      <c r="L74" s="21"/>
    </row>
    <row r="75" spans="1:31" x14ac:dyDescent="0.2">
      <c r="B75" s="21"/>
      <c r="L75" s="21"/>
    </row>
    <row r="76" spans="1:31" s="2" customFormat="1" ht="12.75" x14ac:dyDescent="0.2">
      <c r="A76" s="33"/>
      <c r="B76" s="34"/>
      <c r="C76" s="33"/>
      <c r="D76" s="49" t="s">
        <v>52</v>
      </c>
      <c r="E76" s="36"/>
      <c r="F76" s="114" t="s">
        <v>53</v>
      </c>
      <c r="G76" s="49" t="s">
        <v>52</v>
      </c>
      <c r="H76" s="36"/>
      <c r="I76" s="36"/>
      <c r="J76" s="115" t="s">
        <v>53</v>
      </c>
      <c r="K76" s="36"/>
      <c r="L76" s="46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</row>
    <row r="77" spans="1:31" s="2" customFormat="1" ht="14.45" customHeight="1" x14ac:dyDescent="0.2">
      <c r="A77" s="33"/>
      <c r="B77" s="51"/>
      <c r="C77" s="52"/>
      <c r="D77" s="52"/>
      <c r="E77" s="52"/>
      <c r="F77" s="52"/>
      <c r="G77" s="52"/>
      <c r="H77" s="52"/>
      <c r="I77" s="52"/>
      <c r="J77" s="52"/>
      <c r="K77" s="52"/>
      <c r="L77" s="46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</row>
    <row r="81" spans="1:47" s="2" customFormat="1" ht="6.95" customHeight="1" x14ac:dyDescent="0.2">
      <c r="A81" s="33"/>
      <c r="B81" s="53"/>
      <c r="C81" s="54"/>
      <c r="D81" s="54"/>
      <c r="E81" s="54"/>
      <c r="F81" s="54"/>
      <c r="G81" s="54"/>
      <c r="H81" s="54"/>
      <c r="I81" s="54"/>
      <c r="J81" s="54"/>
      <c r="K81" s="54"/>
      <c r="L81" s="46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</row>
    <row r="82" spans="1:47" s="2" customFormat="1" ht="24.95" customHeight="1" x14ac:dyDescent="0.2">
      <c r="A82" s="33"/>
      <c r="B82" s="34"/>
      <c r="C82" s="22" t="s">
        <v>106</v>
      </c>
      <c r="D82" s="33"/>
      <c r="E82" s="33"/>
      <c r="F82" s="33"/>
      <c r="G82" s="33"/>
      <c r="H82" s="33"/>
      <c r="I82" s="33"/>
      <c r="J82" s="33"/>
      <c r="K82" s="33"/>
      <c r="L82" s="46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</row>
    <row r="83" spans="1:47" s="2" customFormat="1" ht="6.95" customHeight="1" x14ac:dyDescent="0.2">
      <c r="A83" s="33"/>
      <c r="B83" s="34"/>
      <c r="C83" s="33"/>
      <c r="D83" s="33"/>
      <c r="E83" s="33"/>
      <c r="F83" s="33"/>
      <c r="G83" s="33"/>
      <c r="H83" s="33"/>
      <c r="I83" s="33"/>
      <c r="J83" s="33"/>
      <c r="K83" s="33"/>
      <c r="L83" s="46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</row>
    <row r="84" spans="1:47" s="2" customFormat="1" ht="12" customHeight="1" x14ac:dyDescent="0.2">
      <c r="A84" s="33"/>
      <c r="B84" s="34"/>
      <c r="C84" s="28" t="s">
        <v>15</v>
      </c>
      <c r="D84" s="33"/>
      <c r="E84" s="33"/>
      <c r="F84" s="33"/>
      <c r="G84" s="33"/>
      <c r="H84" s="33"/>
      <c r="I84" s="33"/>
      <c r="J84" s="33"/>
      <c r="K84" s="33"/>
      <c r="L84" s="46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</row>
    <row r="85" spans="1:47" s="2" customFormat="1" ht="16.5" customHeight="1" x14ac:dyDescent="0.2">
      <c r="A85" s="33"/>
      <c r="B85" s="34"/>
      <c r="C85" s="33"/>
      <c r="D85" s="33"/>
      <c r="E85" s="264" t="str">
        <f>E7</f>
        <v>Rekonštrukcia RD na budovu pre obchod a služby</v>
      </c>
      <c r="F85" s="265"/>
      <c r="G85" s="265"/>
      <c r="H85" s="265"/>
      <c r="I85" s="33"/>
      <c r="J85" s="33"/>
      <c r="K85" s="33"/>
      <c r="L85" s="46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</row>
    <row r="86" spans="1:47" s="2" customFormat="1" ht="12" customHeight="1" x14ac:dyDescent="0.2">
      <c r="A86" s="33"/>
      <c r="B86" s="34"/>
      <c r="C86" s="28" t="s">
        <v>103</v>
      </c>
      <c r="D86" s="33"/>
      <c r="E86" s="33"/>
      <c r="F86" s="33"/>
      <c r="G86" s="33"/>
      <c r="H86" s="33"/>
      <c r="I86" s="33"/>
      <c r="J86" s="33"/>
      <c r="K86" s="33"/>
      <c r="L86" s="46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</row>
    <row r="87" spans="1:47" s="2" customFormat="1" ht="16.5" customHeight="1" x14ac:dyDescent="0.2">
      <c r="A87" s="33"/>
      <c r="B87" s="34"/>
      <c r="C87" s="33"/>
      <c r="D87" s="33"/>
      <c r="E87" s="242" t="str">
        <f>E9</f>
        <v>06 - Bleskozvod</v>
      </c>
      <c r="F87" s="263"/>
      <c r="G87" s="263"/>
      <c r="H87" s="263"/>
      <c r="I87" s="33"/>
      <c r="J87" s="33"/>
      <c r="K87" s="33"/>
      <c r="L87" s="46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</row>
    <row r="88" spans="1:47" s="2" customFormat="1" ht="6.95" customHeight="1" x14ac:dyDescent="0.2">
      <c r="A88" s="33"/>
      <c r="B88" s="34"/>
      <c r="C88" s="33"/>
      <c r="D88" s="33"/>
      <c r="E88" s="33"/>
      <c r="F88" s="33"/>
      <c r="G88" s="33"/>
      <c r="H88" s="33"/>
      <c r="I88" s="33"/>
      <c r="J88" s="33"/>
      <c r="K88" s="33"/>
      <c r="L88" s="46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</row>
    <row r="89" spans="1:47" s="2" customFormat="1" ht="12" customHeight="1" x14ac:dyDescent="0.2">
      <c r="A89" s="33"/>
      <c r="B89" s="34"/>
      <c r="C89" s="28" t="s">
        <v>19</v>
      </c>
      <c r="D89" s="33"/>
      <c r="E89" s="33"/>
      <c r="F89" s="26" t="str">
        <f>F12</f>
        <v xml:space="preserve"> </v>
      </c>
      <c r="G89" s="33"/>
      <c r="H89" s="33"/>
      <c r="I89" s="28" t="s">
        <v>21</v>
      </c>
      <c r="J89" s="59" t="str">
        <f>IF(J12="","",J12)</f>
        <v>1. 11. 2021</v>
      </c>
      <c r="K89" s="33"/>
      <c r="L89" s="46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</row>
    <row r="90" spans="1:47" s="2" customFormat="1" ht="6.95" customHeight="1" x14ac:dyDescent="0.2">
      <c r="A90" s="33"/>
      <c r="B90" s="34"/>
      <c r="C90" s="33"/>
      <c r="D90" s="33"/>
      <c r="E90" s="33"/>
      <c r="F90" s="33"/>
      <c r="G90" s="33"/>
      <c r="H90" s="33"/>
      <c r="I90" s="33"/>
      <c r="J90" s="33"/>
      <c r="K90" s="33"/>
      <c r="L90" s="46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</row>
    <row r="91" spans="1:47" s="2" customFormat="1" ht="15.2" customHeight="1" x14ac:dyDescent="0.2">
      <c r="A91" s="33"/>
      <c r="B91" s="34"/>
      <c r="C91" s="28" t="s">
        <v>23</v>
      </c>
      <c r="D91" s="33"/>
      <c r="E91" s="33"/>
      <c r="F91" s="26" t="str">
        <f>E15</f>
        <v>Mgr.Tímea Kovács</v>
      </c>
      <c r="G91" s="33"/>
      <c r="H91" s="33"/>
      <c r="I91" s="28" t="s">
        <v>30</v>
      </c>
      <c r="J91" s="31" t="str">
        <f>E21</f>
        <v>Ing.Pavol Nagy</v>
      </c>
      <c r="K91" s="33"/>
      <c r="L91" s="46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</row>
    <row r="92" spans="1:47" s="2" customFormat="1" ht="15.2" customHeight="1" x14ac:dyDescent="0.2">
      <c r="A92" s="33"/>
      <c r="B92" s="34"/>
      <c r="C92" s="28" t="s">
        <v>28</v>
      </c>
      <c r="D92" s="33"/>
      <c r="E92" s="33"/>
      <c r="F92" s="26" t="str">
        <f>IF(E18="","",E18)</f>
        <v>Vyplň údaj</v>
      </c>
      <c r="G92" s="33"/>
      <c r="H92" s="33"/>
      <c r="I92" s="28" t="s">
        <v>33</v>
      </c>
      <c r="J92" s="31" t="str">
        <f>E24</f>
        <v>Ing.Silvia Gujberová</v>
      </c>
      <c r="K92" s="33"/>
      <c r="L92" s="46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</row>
    <row r="93" spans="1:47" s="2" customFormat="1" ht="10.35" customHeight="1" x14ac:dyDescent="0.2">
      <c r="A93" s="33"/>
      <c r="B93" s="34"/>
      <c r="C93" s="33"/>
      <c r="D93" s="33"/>
      <c r="E93" s="33"/>
      <c r="F93" s="33"/>
      <c r="G93" s="33"/>
      <c r="H93" s="33"/>
      <c r="I93" s="33"/>
      <c r="J93" s="33"/>
      <c r="K93" s="33"/>
      <c r="L93" s="46"/>
      <c r="S93" s="33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</row>
    <row r="94" spans="1:47" s="2" customFormat="1" ht="29.25" customHeight="1" x14ac:dyDescent="0.2">
      <c r="A94" s="33"/>
      <c r="B94" s="34"/>
      <c r="C94" s="116" t="s">
        <v>107</v>
      </c>
      <c r="D94" s="108"/>
      <c r="E94" s="108"/>
      <c r="F94" s="108"/>
      <c r="G94" s="108"/>
      <c r="H94" s="108"/>
      <c r="I94" s="108"/>
      <c r="J94" s="117" t="s">
        <v>108</v>
      </c>
      <c r="K94" s="108"/>
      <c r="L94" s="46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</row>
    <row r="95" spans="1:47" s="2" customFormat="1" ht="10.35" customHeight="1" x14ac:dyDescent="0.2">
      <c r="A95" s="33"/>
      <c r="B95" s="34"/>
      <c r="C95" s="33"/>
      <c r="D95" s="33"/>
      <c r="E95" s="33"/>
      <c r="F95" s="33"/>
      <c r="G95" s="33"/>
      <c r="H95" s="33"/>
      <c r="I95" s="33"/>
      <c r="J95" s="33"/>
      <c r="K95" s="33"/>
      <c r="L95" s="46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</row>
    <row r="96" spans="1:47" s="2" customFormat="1" ht="22.9" customHeight="1" x14ac:dyDescent="0.2">
      <c r="A96" s="33"/>
      <c r="B96" s="34"/>
      <c r="C96" s="118" t="s">
        <v>109</v>
      </c>
      <c r="D96" s="33"/>
      <c r="E96" s="33"/>
      <c r="F96" s="33"/>
      <c r="G96" s="33"/>
      <c r="H96" s="33"/>
      <c r="I96" s="33"/>
      <c r="J96" s="75">
        <f>J124</f>
        <v>0</v>
      </c>
      <c r="K96" s="33"/>
      <c r="L96" s="46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U96" s="18" t="s">
        <v>110</v>
      </c>
    </row>
    <row r="97" spans="1:31" s="9" customFormat="1" ht="24.95" customHeight="1" x14ac:dyDescent="0.2">
      <c r="B97" s="119"/>
      <c r="D97" s="120" t="s">
        <v>1185</v>
      </c>
      <c r="E97" s="121"/>
      <c r="F97" s="121"/>
      <c r="G97" s="121"/>
      <c r="H97" s="121"/>
      <c r="I97" s="121"/>
      <c r="J97" s="122">
        <f>J125</f>
        <v>0</v>
      </c>
      <c r="L97" s="119"/>
    </row>
    <row r="98" spans="1:31" s="10" customFormat="1" ht="19.899999999999999" customHeight="1" x14ac:dyDescent="0.2">
      <c r="B98" s="123"/>
      <c r="D98" s="124" t="s">
        <v>1186</v>
      </c>
      <c r="E98" s="125"/>
      <c r="F98" s="125"/>
      <c r="G98" s="125"/>
      <c r="H98" s="125"/>
      <c r="I98" s="125"/>
      <c r="J98" s="126">
        <f>J126</f>
        <v>0</v>
      </c>
      <c r="L98" s="123"/>
    </row>
    <row r="99" spans="1:31" s="10" customFormat="1" ht="19.899999999999999" customHeight="1" x14ac:dyDescent="0.2">
      <c r="B99" s="123"/>
      <c r="D99" s="124" t="s">
        <v>1374</v>
      </c>
      <c r="E99" s="125"/>
      <c r="F99" s="125"/>
      <c r="G99" s="125"/>
      <c r="H99" s="125"/>
      <c r="I99" s="125"/>
      <c r="J99" s="126">
        <f>J175</f>
        <v>0</v>
      </c>
      <c r="L99" s="123"/>
    </row>
    <row r="100" spans="1:31" s="10" customFormat="1" ht="19.899999999999999" customHeight="1" x14ac:dyDescent="0.2">
      <c r="B100" s="123"/>
      <c r="D100" s="124" t="s">
        <v>1188</v>
      </c>
      <c r="E100" s="125"/>
      <c r="F100" s="125"/>
      <c r="G100" s="125"/>
      <c r="H100" s="125"/>
      <c r="I100" s="125"/>
      <c r="J100" s="126">
        <f>J179</f>
        <v>0</v>
      </c>
      <c r="L100" s="123"/>
    </row>
    <row r="101" spans="1:31" s="9" customFormat="1" ht="24.95" customHeight="1" x14ac:dyDescent="0.2">
      <c r="B101" s="119"/>
      <c r="D101" s="120" t="s">
        <v>111</v>
      </c>
      <c r="E101" s="121"/>
      <c r="F101" s="121"/>
      <c r="G101" s="121"/>
      <c r="H101" s="121"/>
      <c r="I101" s="121"/>
      <c r="J101" s="122">
        <f>J184</f>
        <v>0</v>
      </c>
      <c r="L101" s="119"/>
    </row>
    <row r="102" spans="1:31" s="10" customFormat="1" ht="19.899999999999999" customHeight="1" x14ac:dyDescent="0.2">
      <c r="B102" s="123"/>
      <c r="D102" s="124" t="s">
        <v>112</v>
      </c>
      <c r="E102" s="125"/>
      <c r="F102" s="125"/>
      <c r="G102" s="125"/>
      <c r="H102" s="125"/>
      <c r="I102" s="125"/>
      <c r="J102" s="126">
        <f>J185</f>
        <v>0</v>
      </c>
      <c r="L102" s="123"/>
    </row>
    <row r="103" spans="1:31" s="10" customFormat="1" ht="19.899999999999999" customHeight="1" x14ac:dyDescent="0.2">
      <c r="B103" s="123"/>
      <c r="D103" s="124" t="s">
        <v>268</v>
      </c>
      <c r="E103" s="125"/>
      <c r="F103" s="125"/>
      <c r="G103" s="125"/>
      <c r="H103" s="125"/>
      <c r="I103" s="125"/>
      <c r="J103" s="126">
        <f>J187</f>
        <v>0</v>
      </c>
      <c r="L103" s="123"/>
    </row>
    <row r="104" spans="1:31" s="9" customFormat="1" ht="24.95" customHeight="1" x14ac:dyDescent="0.2">
      <c r="B104" s="119"/>
      <c r="D104" s="120" t="s">
        <v>1189</v>
      </c>
      <c r="E104" s="121"/>
      <c r="F104" s="121"/>
      <c r="G104" s="121"/>
      <c r="H104" s="121"/>
      <c r="I104" s="121"/>
      <c r="J104" s="122">
        <f>J190</f>
        <v>0</v>
      </c>
      <c r="L104" s="119"/>
    </row>
    <row r="105" spans="1:31" s="2" customFormat="1" ht="21.75" customHeight="1" x14ac:dyDescent="0.2">
      <c r="A105" s="33"/>
      <c r="B105" s="34"/>
      <c r="C105" s="33"/>
      <c r="D105" s="33"/>
      <c r="E105" s="33"/>
      <c r="F105" s="33"/>
      <c r="G105" s="33"/>
      <c r="H105" s="33"/>
      <c r="I105" s="33"/>
      <c r="J105" s="33"/>
      <c r="K105" s="33"/>
      <c r="L105" s="46"/>
      <c r="S105" s="33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</row>
    <row r="106" spans="1:31" s="2" customFormat="1" ht="6.95" customHeight="1" x14ac:dyDescent="0.2">
      <c r="A106" s="33"/>
      <c r="B106" s="51"/>
      <c r="C106" s="52"/>
      <c r="D106" s="52"/>
      <c r="E106" s="52"/>
      <c r="F106" s="52"/>
      <c r="G106" s="52"/>
      <c r="H106" s="52"/>
      <c r="I106" s="52"/>
      <c r="J106" s="52"/>
      <c r="K106" s="52"/>
      <c r="L106" s="46"/>
      <c r="S106" s="33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</row>
    <row r="110" spans="1:31" s="2" customFormat="1" ht="6.95" customHeight="1" x14ac:dyDescent="0.2">
      <c r="A110" s="33"/>
      <c r="B110" s="53"/>
      <c r="C110" s="54"/>
      <c r="D110" s="54"/>
      <c r="E110" s="54"/>
      <c r="F110" s="54"/>
      <c r="G110" s="54"/>
      <c r="H110" s="54"/>
      <c r="I110" s="54"/>
      <c r="J110" s="54"/>
      <c r="K110" s="54"/>
      <c r="L110" s="46"/>
      <c r="S110" s="33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</row>
    <row r="111" spans="1:31" s="2" customFormat="1" ht="24.95" customHeight="1" x14ac:dyDescent="0.2">
      <c r="A111" s="33"/>
      <c r="B111" s="34"/>
      <c r="C111" s="22" t="s">
        <v>118</v>
      </c>
      <c r="D111" s="33"/>
      <c r="E111" s="33"/>
      <c r="F111" s="33"/>
      <c r="G111" s="33"/>
      <c r="H111" s="33"/>
      <c r="I111" s="33"/>
      <c r="J111" s="33"/>
      <c r="K111" s="33"/>
      <c r="L111" s="46"/>
      <c r="S111" s="33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</row>
    <row r="112" spans="1:31" s="2" customFormat="1" ht="6.95" customHeight="1" x14ac:dyDescent="0.2">
      <c r="A112" s="33"/>
      <c r="B112" s="34"/>
      <c r="C112" s="33"/>
      <c r="D112" s="33"/>
      <c r="E112" s="33"/>
      <c r="F112" s="33"/>
      <c r="G112" s="33"/>
      <c r="H112" s="33"/>
      <c r="I112" s="33"/>
      <c r="J112" s="33"/>
      <c r="K112" s="33"/>
      <c r="L112" s="46"/>
      <c r="S112" s="33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</row>
    <row r="113" spans="1:65" s="2" customFormat="1" ht="12" customHeight="1" x14ac:dyDescent="0.2">
      <c r="A113" s="33"/>
      <c r="B113" s="34"/>
      <c r="C113" s="28" t="s">
        <v>15</v>
      </c>
      <c r="D113" s="33"/>
      <c r="E113" s="33"/>
      <c r="F113" s="33"/>
      <c r="G113" s="33"/>
      <c r="H113" s="33"/>
      <c r="I113" s="33"/>
      <c r="J113" s="33"/>
      <c r="K113" s="33"/>
      <c r="L113" s="46"/>
      <c r="S113" s="33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</row>
    <row r="114" spans="1:65" s="2" customFormat="1" ht="16.5" customHeight="1" x14ac:dyDescent="0.2">
      <c r="A114" s="33"/>
      <c r="B114" s="34"/>
      <c r="C114" s="33"/>
      <c r="D114" s="33"/>
      <c r="E114" s="264" t="str">
        <f>E7</f>
        <v>Rekonštrukcia RD na budovu pre obchod a služby</v>
      </c>
      <c r="F114" s="265"/>
      <c r="G114" s="265"/>
      <c r="H114" s="265"/>
      <c r="I114" s="33"/>
      <c r="J114" s="33"/>
      <c r="K114" s="33"/>
      <c r="L114" s="46"/>
      <c r="S114" s="33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</row>
    <row r="115" spans="1:65" s="2" customFormat="1" ht="12" customHeight="1" x14ac:dyDescent="0.2">
      <c r="A115" s="33"/>
      <c r="B115" s="34"/>
      <c r="C115" s="28" t="s">
        <v>103</v>
      </c>
      <c r="D115" s="33"/>
      <c r="E115" s="33"/>
      <c r="F115" s="33"/>
      <c r="G115" s="33"/>
      <c r="H115" s="33"/>
      <c r="I115" s="33"/>
      <c r="J115" s="33"/>
      <c r="K115" s="33"/>
      <c r="L115" s="46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</row>
    <row r="116" spans="1:65" s="2" customFormat="1" ht="16.5" customHeight="1" x14ac:dyDescent="0.2">
      <c r="A116" s="33"/>
      <c r="B116" s="34"/>
      <c r="C116" s="33"/>
      <c r="D116" s="33"/>
      <c r="E116" s="242" t="str">
        <f>E9</f>
        <v>06 - Bleskozvod</v>
      </c>
      <c r="F116" s="263"/>
      <c r="G116" s="263"/>
      <c r="H116" s="263"/>
      <c r="I116" s="33"/>
      <c r="J116" s="33"/>
      <c r="K116" s="33"/>
      <c r="L116" s="46"/>
      <c r="S116" s="33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</row>
    <row r="117" spans="1:65" s="2" customFormat="1" ht="6.95" customHeight="1" x14ac:dyDescent="0.2">
      <c r="A117" s="33"/>
      <c r="B117" s="34"/>
      <c r="C117" s="33"/>
      <c r="D117" s="33"/>
      <c r="E117" s="33"/>
      <c r="F117" s="33"/>
      <c r="G117" s="33"/>
      <c r="H117" s="33"/>
      <c r="I117" s="33"/>
      <c r="J117" s="33"/>
      <c r="K117" s="33"/>
      <c r="L117" s="46"/>
      <c r="S117" s="33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</row>
    <row r="118" spans="1:65" s="2" customFormat="1" ht="12" customHeight="1" x14ac:dyDescent="0.2">
      <c r="A118" s="33"/>
      <c r="B118" s="34"/>
      <c r="C118" s="28" t="s">
        <v>19</v>
      </c>
      <c r="D118" s="33"/>
      <c r="E118" s="33"/>
      <c r="F118" s="26" t="str">
        <f>F12</f>
        <v xml:space="preserve"> </v>
      </c>
      <c r="G118" s="33"/>
      <c r="H118" s="33"/>
      <c r="I118" s="28" t="s">
        <v>21</v>
      </c>
      <c r="J118" s="59" t="str">
        <f>IF(J12="","",J12)</f>
        <v>1. 11. 2021</v>
      </c>
      <c r="K118" s="33"/>
      <c r="L118" s="46"/>
      <c r="S118" s="33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</row>
    <row r="119" spans="1:65" s="2" customFormat="1" ht="6.95" customHeight="1" x14ac:dyDescent="0.2">
      <c r="A119" s="33"/>
      <c r="B119" s="34"/>
      <c r="C119" s="33"/>
      <c r="D119" s="33"/>
      <c r="E119" s="33"/>
      <c r="F119" s="33"/>
      <c r="G119" s="33"/>
      <c r="H119" s="33"/>
      <c r="I119" s="33"/>
      <c r="J119" s="33"/>
      <c r="K119" s="33"/>
      <c r="L119" s="46"/>
      <c r="S119" s="33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</row>
    <row r="120" spans="1:65" s="2" customFormat="1" ht="15.2" customHeight="1" x14ac:dyDescent="0.2">
      <c r="A120" s="33"/>
      <c r="B120" s="34"/>
      <c r="C120" s="28" t="s">
        <v>23</v>
      </c>
      <c r="D120" s="33"/>
      <c r="E120" s="33"/>
      <c r="F120" s="26" t="str">
        <f>E15</f>
        <v>Mgr.Tímea Kovács</v>
      </c>
      <c r="G120" s="33"/>
      <c r="H120" s="33"/>
      <c r="I120" s="28" t="s">
        <v>30</v>
      </c>
      <c r="J120" s="31" t="str">
        <f>E21</f>
        <v>Ing.Pavol Nagy</v>
      </c>
      <c r="K120" s="33"/>
      <c r="L120" s="46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</row>
    <row r="121" spans="1:65" s="2" customFormat="1" ht="15.2" customHeight="1" x14ac:dyDescent="0.2">
      <c r="A121" s="33"/>
      <c r="B121" s="34"/>
      <c r="C121" s="28" t="s">
        <v>28</v>
      </c>
      <c r="D121" s="33"/>
      <c r="E121" s="33"/>
      <c r="F121" s="26" t="str">
        <f>IF(E18="","",E18)</f>
        <v>Vyplň údaj</v>
      </c>
      <c r="G121" s="33"/>
      <c r="H121" s="33"/>
      <c r="I121" s="28" t="s">
        <v>33</v>
      </c>
      <c r="J121" s="31" t="str">
        <f>E24</f>
        <v>Ing.Silvia Gujberová</v>
      </c>
      <c r="K121" s="33"/>
      <c r="L121" s="46"/>
      <c r="S121" s="33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</row>
    <row r="122" spans="1:65" s="2" customFormat="1" ht="10.35" customHeight="1" x14ac:dyDescent="0.2">
      <c r="A122" s="33"/>
      <c r="B122" s="34"/>
      <c r="C122" s="33"/>
      <c r="D122" s="33"/>
      <c r="E122" s="33"/>
      <c r="F122" s="33"/>
      <c r="G122" s="33"/>
      <c r="H122" s="33"/>
      <c r="I122" s="33"/>
      <c r="J122" s="33"/>
      <c r="K122" s="33"/>
      <c r="L122" s="46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</row>
    <row r="123" spans="1:65" s="11" customFormat="1" ht="29.25" customHeight="1" x14ac:dyDescent="0.2">
      <c r="A123" s="127"/>
      <c r="B123" s="128"/>
      <c r="C123" s="129" t="s">
        <v>119</v>
      </c>
      <c r="D123" s="130" t="s">
        <v>62</v>
      </c>
      <c r="E123" s="130" t="s">
        <v>58</v>
      </c>
      <c r="F123" s="130" t="s">
        <v>59</v>
      </c>
      <c r="G123" s="130" t="s">
        <v>120</v>
      </c>
      <c r="H123" s="130" t="s">
        <v>121</v>
      </c>
      <c r="I123" s="130" t="s">
        <v>122</v>
      </c>
      <c r="J123" s="131" t="s">
        <v>108</v>
      </c>
      <c r="K123" s="132" t="s">
        <v>123</v>
      </c>
      <c r="L123" s="133"/>
      <c r="M123" s="66" t="s">
        <v>1</v>
      </c>
      <c r="N123" s="67" t="s">
        <v>41</v>
      </c>
      <c r="O123" s="67" t="s">
        <v>124</v>
      </c>
      <c r="P123" s="67" t="s">
        <v>125</v>
      </c>
      <c r="Q123" s="67" t="s">
        <v>126</v>
      </c>
      <c r="R123" s="67" t="s">
        <v>127</v>
      </c>
      <c r="S123" s="67" t="s">
        <v>128</v>
      </c>
      <c r="T123" s="68" t="s">
        <v>129</v>
      </c>
      <c r="U123" s="127"/>
      <c r="V123" s="127"/>
      <c r="W123" s="127"/>
      <c r="X123" s="127"/>
      <c r="Y123" s="127"/>
      <c r="Z123" s="127"/>
      <c r="AA123" s="127"/>
      <c r="AB123" s="127"/>
      <c r="AC123" s="127"/>
      <c r="AD123" s="127"/>
      <c r="AE123" s="127"/>
    </row>
    <row r="124" spans="1:65" s="2" customFormat="1" ht="22.9" customHeight="1" x14ac:dyDescent="0.25">
      <c r="A124" s="33"/>
      <c r="B124" s="34"/>
      <c r="C124" s="73" t="s">
        <v>109</v>
      </c>
      <c r="D124" s="33"/>
      <c r="E124" s="33"/>
      <c r="F124" s="33"/>
      <c r="G124" s="33"/>
      <c r="H124" s="33"/>
      <c r="I124" s="33"/>
      <c r="J124" s="134">
        <f>BK124</f>
        <v>0</v>
      </c>
      <c r="K124" s="33"/>
      <c r="L124" s="34"/>
      <c r="M124" s="69"/>
      <c r="N124" s="60"/>
      <c r="O124" s="70"/>
      <c r="P124" s="135">
        <f>P125+P184+P190</f>
        <v>0</v>
      </c>
      <c r="Q124" s="70"/>
      <c r="R124" s="135">
        <f>R125+R184+R190</f>
        <v>0</v>
      </c>
      <c r="S124" s="70"/>
      <c r="T124" s="136">
        <f>T125+T184+T190</f>
        <v>0</v>
      </c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T124" s="18" t="s">
        <v>76</v>
      </c>
      <c r="AU124" s="18" t="s">
        <v>110</v>
      </c>
      <c r="BK124" s="137">
        <f>BK125+BK184+BK190</f>
        <v>0</v>
      </c>
    </row>
    <row r="125" spans="1:65" s="12" customFormat="1" ht="25.9" customHeight="1" x14ac:dyDescent="0.2">
      <c r="B125" s="138"/>
      <c r="D125" s="139" t="s">
        <v>76</v>
      </c>
      <c r="E125" s="140" t="s">
        <v>383</v>
      </c>
      <c r="F125" s="140" t="s">
        <v>1208</v>
      </c>
      <c r="I125" s="141"/>
      <c r="J125" s="142">
        <f>BK125</f>
        <v>0</v>
      </c>
      <c r="L125" s="138"/>
      <c r="M125" s="143"/>
      <c r="N125" s="144"/>
      <c r="O125" s="144"/>
      <c r="P125" s="145">
        <f>P126+P175+P179</f>
        <v>0</v>
      </c>
      <c r="Q125" s="144"/>
      <c r="R125" s="145">
        <f>R126+R175+R179</f>
        <v>0</v>
      </c>
      <c r="S125" s="144"/>
      <c r="T125" s="146">
        <f>T126+T175+T179</f>
        <v>0</v>
      </c>
      <c r="AR125" s="139" t="s">
        <v>147</v>
      </c>
      <c r="AT125" s="147" t="s">
        <v>76</v>
      </c>
      <c r="AU125" s="147" t="s">
        <v>77</v>
      </c>
      <c r="AY125" s="139" t="s">
        <v>132</v>
      </c>
      <c r="BK125" s="148">
        <f>BK126+BK175+BK179</f>
        <v>0</v>
      </c>
    </row>
    <row r="126" spans="1:65" s="12" customFormat="1" ht="22.9" customHeight="1" x14ac:dyDescent="0.2">
      <c r="B126" s="138"/>
      <c r="D126" s="139" t="s">
        <v>76</v>
      </c>
      <c r="E126" s="149" t="s">
        <v>1209</v>
      </c>
      <c r="F126" s="149" t="s">
        <v>1210</v>
      </c>
      <c r="I126" s="141"/>
      <c r="J126" s="150">
        <f>BK126</f>
        <v>0</v>
      </c>
      <c r="L126" s="138"/>
      <c r="M126" s="143"/>
      <c r="N126" s="144"/>
      <c r="O126" s="144"/>
      <c r="P126" s="145">
        <f>SUM(P127:P174)</f>
        <v>0</v>
      </c>
      <c r="Q126" s="144"/>
      <c r="R126" s="145">
        <f>SUM(R127:R174)</f>
        <v>0</v>
      </c>
      <c r="S126" s="144"/>
      <c r="T126" s="146">
        <f>SUM(T127:T174)</f>
        <v>0</v>
      </c>
      <c r="AR126" s="139" t="s">
        <v>147</v>
      </c>
      <c r="AT126" s="147" t="s">
        <v>76</v>
      </c>
      <c r="AU126" s="147" t="s">
        <v>85</v>
      </c>
      <c r="AY126" s="139" t="s">
        <v>132</v>
      </c>
      <c r="BK126" s="148">
        <f>SUM(BK127:BK174)</f>
        <v>0</v>
      </c>
    </row>
    <row r="127" spans="1:65" s="2" customFormat="1" ht="24.2" customHeight="1" x14ac:dyDescent="0.2">
      <c r="A127" s="33"/>
      <c r="B127" s="151"/>
      <c r="C127" s="152" t="s">
        <v>85</v>
      </c>
      <c r="D127" s="152" t="s">
        <v>134</v>
      </c>
      <c r="E127" s="153" t="s">
        <v>1375</v>
      </c>
      <c r="F127" s="154" t="s">
        <v>1376</v>
      </c>
      <c r="G127" s="155" t="s">
        <v>188</v>
      </c>
      <c r="H127" s="156">
        <v>4</v>
      </c>
      <c r="I127" s="157"/>
      <c r="J127" s="158">
        <f t="shared" ref="J127:J174" si="0">ROUND(I127*H127,2)</f>
        <v>0</v>
      </c>
      <c r="K127" s="159"/>
      <c r="L127" s="34"/>
      <c r="M127" s="160" t="s">
        <v>1</v>
      </c>
      <c r="N127" s="161" t="s">
        <v>43</v>
      </c>
      <c r="O127" s="62"/>
      <c r="P127" s="162">
        <f t="shared" ref="P127:P174" si="1">O127*H127</f>
        <v>0</v>
      </c>
      <c r="Q127" s="162">
        <v>0</v>
      </c>
      <c r="R127" s="162">
        <f t="shared" ref="R127:R174" si="2">Q127*H127</f>
        <v>0</v>
      </c>
      <c r="S127" s="162">
        <v>0</v>
      </c>
      <c r="T127" s="163">
        <f t="shared" ref="T127:T174" si="3">S127*H127</f>
        <v>0</v>
      </c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R127" s="164" t="s">
        <v>648</v>
      </c>
      <c r="AT127" s="164" t="s">
        <v>134</v>
      </c>
      <c r="AU127" s="164" t="s">
        <v>139</v>
      </c>
      <c r="AY127" s="18" t="s">
        <v>132</v>
      </c>
      <c r="BE127" s="165">
        <f t="shared" ref="BE127:BE174" si="4">IF(N127="základná",J127,0)</f>
        <v>0</v>
      </c>
      <c r="BF127" s="165">
        <f t="shared" ref="BF127:BF174" si="5">IF(N127="znížená",J127,0)</f>
        <v>0</v>
      </c>
      <c r="BG127" s="165">
        <f t="shared" ref="BG127:BG174" si="6">IF(N127="zákl. prenesená",J127,0)</f>
        <v>0</v>
      </c>
      <c r="BH127" s="165">
        <f t="shared" ref="BH127:BH174" si="7">IF(N127="zníž. prenesená",J127,0)</f>
        <v>0</v>
      </c>
      <c r="BI127" s="165">
        <f t="shared" ref="BI127:BI174" si="8">IF(N127="nulová",J127,0)</f>
        <v>0</v>
      </c>
      <c r="BJ127" s="18" t="s">
        <v>139</v>
      </c>
      <c r="BK127" s="165">
        <f t="shared" ref="BK127:BK174" si="9">ROUND(I127*H127,2)</f>
        <v>0</v>
      </c>
      <c r="BL127" s="18" t="s">
        <v>648</v>
      </c>
      <c r="BM127" s="164" t="s">
        <v>139</v>
      </c>
    </row>
    <row r="128" spans="1:65" s="2" customFormat="1" ht="24.2" customHeight="1" x14ac:dyDescent="0.2">
      <c r="A128" s="33"/>
      <c r="B128" s="151"/>
      <c r="C128" s="201" t="s">
        <v>139</v>
      </c>
      <c r="D128" s="201" t="s">
        <v>383</v>
      </c>
      <c r="E128" s="202" t="s">
        <v>1377</v>
      </c>
      <c r="F128" s="203" t="s">
        <v>1378</v>
      </c>
      <c r="G128" s="204" t="s">
        <v>188</v>
      </c>
      <c r="H128" s="205">
        <v>4</v>
      </c>
      <c r="I128" s="206"/>
      <c r="J128" s="207">
        <f t="shared" si="0"/>
        <v>0</v>
      </c>
      <c r="K128" s="208"/>
      <c r="L128" s="209"/>
      <c r="M128" s="210" t="s">
        <v>1</v>
      </c>
      <c r="N128" s="211" t="s">
        <v>43</v>
      </c>
      <c r="O128" s="62"/>
      <c r="P128" s="162">
        <f t="shared" si="1"/>
        <v>0</v>
      </c>
      <c r="Q128" s="162">
        <v>0</v>
      </c>
      <c r="R128" s="162">
        <f t="shared" si="2"/>
        <v>0</v>
      </c>
      <c r="S128" s="162">
        <v>0</v>
      </c>
      <c r="T128" s="163">
        <f t="shared" si="3"/>
        <v>0</v>
      </c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R128" s="164" t="s">
        <v>1215</v>
      </c>
      <c r="AT128" s="164" t="s">
        <v>383</v>
      </c>
      <c r="AU128" s="164" t="s">
        <v>139</v>
      </c>
      <c r="AY128" s="18" t="s">
        <v>132</v>
      </c>
      <c r="BE128" s="165">
        <f t="shared" si="4"/>
        <v>0</v>
      </c>
      <c r="BF128" s="165">
        <f t="shared" si="5"/>
        <v>0</v>
      </c>
      <c r="BG128" s="165">
        <f t="shared" si="6"/>
        <v>0</v>
      </c>
      <c r="BH128" s="165">
        <f t="shared" si="7"/>
        <v>0</v>
      </c>
      <c r="BI128" s="165">
        <f t="shared" si="8"/>
        <v>0</v>
      </c>
      <c r="BJ128" s="18" t="s">
        <v>139</v>
      </c>
      <c r="BK128" s="165">
        <f t="shared" si="9"/>
        <v>0</v>
      </c>
      <c r="BL128" s="18" t="s">
        <v>648</v>
      </c>
      <c r="BM128" s="164" t="s">
        <v>138</v>
      </c>
    </row>
    <row r="129" spans="1:65" s="2" customFormat="1" ht="24.2" customHeight="1" x14ac:dyDescent="0.2">
      <c r="A129" s="33"/>
      <c r="B129" s="151"/>
      <c r="C129" s="152" t="s">
        <v>147</v>
      </c>
      <c r="D129" s="152" t="s">
        <v>134</v>
      </c>
      <c r="E129" s="153" t="s">
        <v>1379</v>
      </c>
      <c r="F129" s="154" t="s">
        <v>1380</v>
      </c>
      <c r="G129" s="155" t="s">
        <v>176</v>
      </c>
      <c r="H129" s="156">
        <v>7.5</v>
      </c>
      <c r="I129" s="157"/>
      <c r="J129" s="158">
        <f t="shared" si="0"/>
        <v>0</v>
      </c>
      <c r="K129" s="159"/>
      <c r="L129" s="34"/>
      <c r="M129" s="160" t="s">
        <v>1</v>
      </c>
      <c r="N129" s="161" t="s">
        <v>43</v>
      </c>
      <c r="O129" s="62"/>
      <c r="P129" s="162">
        <f t="shared" si="1"/>
        <v>0</v>
      </c>
      <c r="Q129" s="162">
        <v>0</v>
      </c>
      <c r="R129" s="162">
        <f t="shared" si="2"/>
        <v>0</v>
      </c>
      <c r="S129" s="162">
        <v>0</v>
      </c>
      <c r="T129" s="163">
        <f t="shared" si="3"/>
        <v>0</v>
      </c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R129" s="164" t="s">
        <v>648</v>
      </c>
      <c r="AT129" s="164" t="s">
        <v>134</v>
      </c>
      <c r="AU129" s="164" t="s">
        <v>139</v>
      </c>
      <c r="AY129" s="18" t="s">
        <v>132</v>
      </c>
      <c r="BE129" s="165">
        <f t="shared" si="4"/>
        <v>0</v>
      </c>
      <c r="BF129" s="165">
        <f t="shared" si="5"/>
        <v>0</v>
      </c>
      <c r="BG129" s="165">
        <f t="shared" si="6"/>
        <v>0</v>
      </c>
      <c r="BH129" s="165">
        <f t="shared" si="7"/>
        <v>0</v>
      </c>
      <c r="BI129" s="165">
        <f t="shared" si="8"/>
        <v>0</v>
      </c>
      <c r="BJ129" s="18" t="s">
        <v>139</v>
      </c>
      <c r="BK129" s="165">
        <f t="shared" si="9"/>
        <v>0</v>
      </c>
      <c r="BL129" s="18" t="s">
        <v>648</v>
      </c>
      <c r="BM129" s="164" t="s">
        <v>163</v>
      </c>
    </row>
    <row r="130" spans="1:65" s="2" customFormat="1" ht="16.5" customHeight="1" x14ac:dyDescent="0.2">
      <c r="A130" s="33"/>
      <c r="B130" s="151"/>
      <c r="C130" s="201" t="s">
        <v>138</v>
      </c>
      <c r="D130" s="201" t="s">
        <v>383</v>
      </c>
      <c r="E130" s="202" t="s">
        <v>1381</v>
      </c>
      <c r="F130" s="203" t="s">
        <v>1382</v>
      </c>
      <c r="G130" s="204" t="s">
        <v>1383</v>
      </c>
      <c r="H130" s="205">
        <v>4.6879999999999997</v>
      </c>
      <c r="I130" s="206"/>
      <c r="J130" s="207">
        <f t="shared" si="0"/>
        <v>0</v>
      </c>
      <c r="K130" s="208"/>
      <c r="L130" s="209"/>
      <c r="M130" s="210" t="s">
        <v>1</v>
      </c>
      <c r="N130" s="211" t="s">
        <v>43</v>
      </c>
      <c r="O130" s="62"/>
      <c r="P130" s="162">
        <f t="shared" si="1"/>
        <v>0</v>
      </c>
      <c r="Q130" s="162">
        <v>0</v>
      </c>
      <c r="R130" s="162">
        <f t="shared" si="2"/>
        <v>0</v>
      </c>
      <c r="S130" s="162">
        <v>0</v>
      </c>
      <c r="T130" s="163">
        <f t="shared" si="3"/>
        <v>0</v>
      </c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R130" s="164" t="s">
        <v>1215</v>
      </c>
      <c r="AT130" s="164" t="s">
        <v>383</v>
      </c>
      <c r="AU130" s="164" t="s">
        <v>139</v>
      </c>
      <c r="AY130" s="18" t="s">
        <v>132</v>
      </c>
      <c r="BE130" s="165">
        <f t="shared" si="4"/>
        <v>0</v>
      </c>
      <c r="BF130" s="165">
        <f t="shared" si="5"/>
        <v>0</v>
      </c>
      <c r="BG130" s="165">
        <f t="shared" si="6"/>
        <v>0</v>
      </c>
      <c r="BH130" s="165">
        <f t="shared" si="7"/>
        <v>0</v>
      </c>
      <c r="BI130" s="165">
        <f t="shared" si="8"/>
        <v>0</v>
      </c>
      <c r="BJ130" s="18" t="s">
        <v>139</v>
      </c>
      <c r="BK130" s="165">
        <f t="shared" si="9"/>
        <v>0</v>
      </c>
      <c r="BL130" s="18" t="s">
        <v>648</v>
      </c>
      <c r="BM130" s="164" t="s">
        <v>181</v>
      </c>
    </row>
    <row r="131" spans="1:65" s="2" customFormat="1" ht="16.5" customHeight="1" x14ac:dyDescent="0.2">
      <c r="A131" s="33"/>
      <c r="B131" s="151"/>
      <c r="C131" s="152" t="s">
        <v>157</v>
      </c>
      <c r="D131" s="152" t="s">
        <v>134</v>
      </c>
      <c r="E131" s="153" t="s">
        <v>1384</v>
      </c>
      <c r="F131" s="154" t="s">
        <v>1385</v>
      </c>
      <c r="G131" s="155" t="s">
        <v>188</v>
      </c>
      <c r="H131" s="156">
        <v>4</v>
      </c>
      <c r="I131" s="157"/>
      <c r="J131" s="158">
        <f t="shared" si="0"/>
        <v>0</v>
      </c>
      <c r="K131" s="159"/>
      <c r="L131" s="34"/>
      <c r="M131" s="160" t="s">
        <v>1</v>
      </c>
      <c r="N131" s="161" t="s">
        <v>43</v>
      </c>
      <c r="O131" s="62"/>
      <c r="P131" s="162">
        <f t="shared" si="1"/>
        <v>0</v>
      </c>
      <c r="Q131" s="162">
        <v>0</v>
      </c>
      <c r="R131" s="162">
        <f t="shared" si="2"/>
        <v>0</v>
      </c>
      <c r="S131" s="162">
        <v>0</v>
      </c>
      <c r="T131" s="163">
        <f t="shared" si="3"/>
        <v>0</v>
      </c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R131" s="164" t="s">
        <v>648</v>
      </c>
      <c r="AT131" s="164" t="s">
        <v>134</v>
      </c>
      <c r="AU131" s="164" t="s">
        <v>139</v>
      </c>
      <c r="AY131" s="18" t="s">
        <v>132</v>
      </c>
      <c r="BE131" s="165">
        <f t="shared" si="4"/>
        <v>0</v>
      </c>
      <c r="BF131" s="165">
        <f t="shared" si="5"/>
        <v>0</v>
      </c>
      <c r="BG131" s="165">
        <f t="shared" si="6"/>
        <v>0</v>
      </c>
      <c r="BH131" s="165">
        <f t="shared" si="7"/>
        <v>0</v>
      </c>
      <c r="BI131" s="165">
        <f t="shared" si="8"/>
        <v>0</v>
      </c>
      <c r="BJ131" s="18" t="s">
        <v>139</v>
      </c>
      <c r="BK131" s="165">
        <f t="shared" si="9"/>
        <v>0</v>
      </c>
      <c r="BL131" s="18" t="s">
        <v>648</v>
      </c>
      <c r="BM131" s="164" t="s">
        <v>190</v>
      </c>
    </row>
    <row r="132" spans="1:65" s="2" customFormat="1" ht="16.5" customHeight="1" x14ac:dyDescent="0.2">
      <c r="A132" s="33"/>
      <c r="B132" s="151"/>
      <c r="C132" s="201" t="s">
        <v>163</v>
      </c>
      <c r="D132" s="201" t="s">
        <v>383</v>
      </c>
      <c r="E132" s="202" t="s">
        <v>1386</v>
      </c>
      <c r="F132" s="203" t="s">
        <v>1387</v>
      </c>
      <c r="G132" s="204" t="s">
        <v>188</v>
      </c>
      <c r="H132" s="205">
        <v>4</v>
      </c>
      <c r="I132" s="206"/>
      <c r="J132" s="207">
        <f t="shared" si="0"/>
        <v>0</v>
      </c>
      <c r="K132" s="208"/>
      <c r="L132" s="209"/>
      <c r="M132" s="210" t="s">
        <v>1</v>
      </c>
      <c r="N132" s="211" t="s">
        <v>43</v>
      </c>
      <c r="O132" s="62"/>
      <c r="P132" s="162">
        <f t="shared" si="1"/>
        <v>0</v>
      </c>
      <c r="Q132" s="162">
        <v>0</v>
      </c>
      <c r="R132" s="162">
        <f t="shared" si="2"/>
        <v>0</v>
      </c>
      <c r="S132" s="162">
        <v>0</v>
      </c>
      <c r="T132" s="163">
        <f t="shared" si="3"/>
        <v>0</v>
      </c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R132" s="164" t="s">
        <v>1215</v>
      </c>
      <c r="AT132" s="164" t="s">
        <v>383</v>
      </c>
      <c r="AU132" s="164" t="s">
        <v>139</v>
      </c>
      <c r="AY132" s="18" t="s">
        <v>132</v>
      </c>
      <c r="BE132" s="165">
        <f t="shared" si="4"/>
        <v>0</v>
      </c>
      <c r="BF132" s="165">
        <f t="shared" si="5"/>
        <v>0</v>
      </c>
      <c r="BG132" s="165">
        <f t="shared" si="6"/>
        <v>0</v>
      </c>
      <c r="BH132" s="165">
        <f t="shared" si="7"/>
        <v>0</v>
      </c>
      <c r="BI132" s="165">
        <f t="shared" si="8"/>
        <v>0</v>
      </c>
      <c r="BJ132" s="18" t="s">
        <v>139</v>
      </c>
      <c r="BK132" s="165">
        <f t="shared" si="9"/>
        <v>0</v>
      </c>
      <c r="BL132" s="18" t="s">
        <v>648</v>
      </c>
      <c r="BM132" s="164" t="s">
        <v>202</v>
      </c>
    </row>
    <row r="133" spans="1:65" s="2" customFormat="1" ht="16.5" customHeight="1" x14ac:dyDescent="0.2">
      <c r="A133" s="33"/>
      <c r="B133" s="151"/>
      <c r="C133" s="152" t="s">
        <v>173</v>
      </c>
      <c r="D133" s="152" t="s">
        <v>134</v>
      </c>
      <c r="E133" s="153" t="s">
        <v>1388</v>
      </c>
      <c r="F133" s="154" t="s">
        <v>1389</v>
      </c>
      <c r="G133" s="155" t="s">
        <v>176</v>
      </c>
      <c r="H133" s="156">
        <v>6</v>
      </c>
      <c r="I133" s="157"/>
      <c r="J133" s="158">
        <f t="shared" si="0"/>
        <v>0</v>
      </c>
      <c r="K133" s="159"/>
      <c r="L133" s="34"/>
      <c r="M133" s="160" t="s">
        <v>1</v>
      </c>
      <c r="N133" s="161" t="s">
        <v>43</v>
      </c>
      <c r="O133" s="62"/>
      <c r="P133" s="162">
        <f t="shared" si="1"/>
        <v>0</v>
      </c>
      <c r="Q133" s="162">
        <v>0</v>
      </c>
      <c r="R133" s="162">
        <f t="shared" si="2"/>
        <v>0</v>
      </c>
      <c r="S133" s="162">
        <v>0</v>
      </c>
      <c r="T133" s="163">
        <f t="shared" si="3"/>
        <v>0</v>
      </c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R133" s="164" t="s">
        <v>648</v>
      </c>
      <c r="AT133" s="164" t="s">
        <v>134</v>
      </c>
      <c r="AU133" s="164" t="s">
        <v>139</v>
      </c>
      <c r="AY133" s="18" t="s">
        <v>132</v>
      </c>
      <c r="BE133" s="165">
        <f t="shared" si="4"/>
        <v>0</v>
      </c>
      <c r="BF133" s="165">
        <f t="shared" si="5"/>
        <v>0</v>
      </c>
      <c r="BG133" s="165">
        <f t="shared" si="6"/>
        <v>0</v>
      </c>
      <c r="BH133" s="165">
        <f t="shared" si="7"/>
        <v>0</v>
      </c>
      <c r="BI133" s="165">
        <f t="shared" si="8"/>
        <v>0</v>
      </c>
      <c r="BJ133" s="18" t="s">
        <v>139</v>
      </c>
      <c r="BK133" s="165">
        <f t="shared" si="9"/>
        <v>0</v>
      </c>
      <c r="BL133" s="18" t="s">
        <v>648</v>
      </c>
      <c r="BM133" s="164" t="s">
        <v>211</v>
      </c>
    </row>
    <row r="134" spans="1:65" s="2" customFormat="1" ht="16.5" customHeight="1" x14ac:dyDescent="0.2">
      <c r="A134" s="33"/>
      <c r="B134" s="151"/>
      <c r="C134" s="201" t="s">
        <v>181</v>
      </c>
      <c r="D134" s="201" t="s">
        <v>383</v>
      </c>
      <c r="E134" s="202" t="s">
        <v>1390</v>
      </c>
      <c r="F134" s="203" t="s">
        <v>1391</v>
      </c>
      <c r="G134" s="204" t="s">
        <v>188</v>
      </c>
      <c r="H134" s="205">
        <v>1</v>
      </c>
      <c r="I134" s="206"/>
      <c r="J134" s="207">
        <f t="shared" si="0"/>
        <v>0</v>
      </c>
      <c r="K134" s="208"/>
      <c r="L134" s="209"/>
      <c r="M134" s="210" t="s">
        <v>1</v>
      </c>
      <c r="N134" s="211" t="s">
        <v>43</v>
      </c>
      <c r="O134" s="62"/>
      <c r="P134" s="162">
        <f t="shared" si="1"/>
        <v>0</v>
      </c>
      <c r="Q134" s="162">
        <v>0</v>
      </c>
      <c r="R134" s="162">
        <f t="shared" si="2"/>
        <v>0</v>
      </c>
      <c r="S134" s="162">
        <v>0</v>
      </c>
      <c r="T134" s="163">
        <f t="shared" si="3"/>
        <v>0</v>
      </c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R134" s="164" t="s">
        <v>1215</v>
      </c>
      <c r="AT134" s="164" t="s">
        <v>383</v>
      </c>
      <c r="AU134" s="164" t="s">
        <v>139</v>
      </c>
      <c r="AY134" s="18" t="s">
        <v>132</v>
      </c>
      <c r="BE134" s="165">
        <f t="shared" si="4"/>
        <v>0</v>
      </c>
      <c r="BF134" s="165">
        <f t="shared" si="5"/>
        <v>0</v>
      </c>
      <c r="BG134" s="165">
        <f t="shared" si="6"/>
        <v>0</v>
      </c>
      <c r="BH134" s="165">
        <f t="shared" si="7"/>
        <v>0</v>
      </c>
      <c r="BI134" s="165">
        <f t="shared" si="8"/>
        <v>0</v>
      </c>
      <c r="BJ134" s="18" t="s">
        <v>139</v>
      </c>
      <c r="BK134" s="165">
        <f t="shared" si="9"/>
        <v>0</v>
      </c>
      <c r="BL134" s="18" t="s">
        <v>648</v>
      </c>
      <c r="BM134" s="164" t="s">
        <v>222</v>
      </c>
    </row>
    <row r="135" spans="1:65" s="2" customFormat="1" ht="21.75" customHeight="1" x14ac:dyDescent="0.2">
      <c r="A135" s="33"/>
      <c r="B135" s="151"/>
      <c r="C135" s="152" t="s">
        <v>155</v>
      </c>
      <c r="D135" s="152" t="s">
        <v>134</v>
      </c>
      <c r="E135" s="153" t="s">
        <v>1392</v>
      </c>
      <c r="F135" s="154" t="s">
        <v>1393</v>
      </c>
      <c r="G135" s="155" t="s">
        <v>188</v>
      </c>
      <c r="H135" s="156">
        <v>55</v>
      </c>
      <c r="I135" s="157"/>
      <c r="J135" s="158">
        <f t="shared" si="0"/>
        <v>0</v>
      </c>
      <c r="K135" s="159"/>
      <c r="L135" s="34"/>
      <c r="M135" s="160" t="s">
        <v>1</v>
      </c>
      <c r="N135" s="161" t="s">
        <v>43</v>
      </c>
      <c r="O135" s="62"/>
      <c r="P135" s="162">
        <f t="shared" si="1"/>
        <v>0</v>
      </c>
      <c r="Q135" s="162">
        <v>0</v>
      </c>
      <c r="R135" s="162">
        <f t="shared" si="2"/>
        <v>0</v>
      </c>
      <c r="S135" s="162">
        <v>0</v>
      </c>
      <c r="T135" s="163">
        <f t="shared" si="3"/>
        <v>0</v>
      </c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R135" s="164" t="s">
        <v>648</v>
      </c>
      <c r="AT135" s="164" t="s">
        <v>134</v>
      </c>
      <c r="AU135" s="164" t="s">
        <v>139</v>
      </c>
      <c r="AY135" s="18" t="s">
        <v>132</v>
      </c>
      <c r="BE135" s="165">
        <f t="shared" si="4"/>
        <v>0</v>
      </c>
      <c r="BF135" s="165">
        <f t="shared" si="5"/>
        <v>0</v>
      </c>
      <c r="BG135" s="165">
        <f t="shared" si="6"/>
        <v>0</v>
      </c>
      <c r="BH135" s="165">
        <f t="shared" si="7"/>
        <v>0</v>
      </c>
      <c r="BI135" s="165">
        <f t="shared" si="8"/>
        <v>0</v>
      </c>
      <c r="BJ135" s="18" t="s">
        <v>139</v>
      </c>
      <c r="BK135" s="165">
        <f t="shared" si="9"/>
        <v>0</v>
      </c>
      <c r="BL135" s="18" t="s">
        <v>648</v>
      </c>
      <c r="BM135" s="164" t="s">
        <v>237</v>
      </c>
    </row>
    <row r="136" spans="1:65" s="2" customFormat="1" ht="24.2" customHeight="1" x14ac:dyDescent="0.2">
      <c r="A136" s="33"/>
      <c r="B136" s="151"/>
      <c r="C136" s="201" t="s">
        <v>190</v>
      </c>
      <c r="D136" s="201" t="s">
        <v>383</v>
      </c>
      <c r="E136" s="202" t="s">
        <v>1394</v>
      </c>
      <c r="F136" s="203" t="s">
        <v>1395</v>
      </c>
      <c r="G136" s="204" t="s">
        <v>188</v>
      </c>
      <c r="H136" s="205">
        <v>55</v>
      </c>
      <c r="I136" s="206"/>
      <c r="J136" s="207">
        <f t="shared" si="0"/>
        <v>0</v>
      </c>
      <c r="K136" s="208"/>
      <c r="L136" s="209"/>
      <c r="M136" s="210" t="s">
        <v>1</v>
      </c>
      <c r="N136" s="211" t="s">
        <v>43</v>
      </c>
      <c r="O136" s="62"/>
      <c r="P136" s="162">
        <f t="shared" si="1"/>
        <v>0</v>
      </c>
      <c r="Q136" s="162">
        <v>0</v>
      </c>
      <c r="R136" s="162">
        <f t="shared" si="2"/>
        <v>0</v>
      </c>
      <c r="S136" s="162">
        <v>0</v>
      </c>
      <c r="T136" s="163">
        <f t="shared" si="3"/>
        <v>0</v>
      </c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R136" s="164" t="s">
        <v>1215</v>
      </c>
      <c r="AT136" s="164" t="s">
        <v>383</v>
      </c>
      <c r="AU136" s="164" t="s">
        <v>139</v>
      </c>
      <c r="AY136" s="18" t="s">
        <v>132</v>
      </c>
      <c r="BE136" s="165">
        <f t="shared" si="4"/>
        <v>0</v>
      </c>
      <c r="BF136" s="165">
        <f t="shared" si="5"/>
        <v>0</v>
      </c>
      <c r="BG136" s="165">
        <f t="shared" si="6"/>
        <v>0</v>
      </c>
      <c r="BH136" s="165">
        <f t="shared" si="7"/>
        <v>0</v>
      </c>
      <c r="BI136" s="165">
        <f t="shared" si="8"/>
        <v>0</v>
      </c>
      <c r="BJ136" s="18" t="s">
        <v>139</v>
      </c>
      <c r="BK136" s="165">
        <f t="shared" si="9"/>
        <v>0</v>
      </c>
      <c r="BL136" s="18" t="s">
        <v>648</v>
      </c>
      <c r="BM136" s="164" t="s">
        <v>7</v>
      </c>
    </row>
    <row r="137" spans="1:65" s="2" customFormat="1" ht="24.2" customHeight="1" x14ac:dyDescent="0.2">
      <c r="A137" s="33"/>
      <c r="B137" s="151"/>
      <c r="C137" s="152" t="s">
        <v>197</v>
      </c>
      <c r="D137" s="152" t="s">
        <v>134</v>
      </c>
      <c r="E137" s="153" t="s">
        <v>1396</v>
      </c>
      <c r="F137" s="154" t="s">
        <v>1397</v>
      </c>
      <c r="G137" s="155" t="s">
        <v>188</v>
      </c>
      <c r="H137" s="156">
        <v>15</v>
      </c>
      <c r="I137" s="157"/>
      <c r="J137" s="158">
        <f t="shared" si="0"/>
        <v>0</v>
      </c>
      <c r="K137" s="159"/>
      <c r="L137" s="34"/>
      <c r="M137" s="160" t="s">
        <v>1</v>
      </c>
      <c r="N137" s="161" t="s">
        <v>43</v>
      </c>
      <c r="O137" s="62"/>
      <c r="P137" s="162">
        <f t="shared" si="1"/>
        <v>0</v>
      </c>
      <c r="Q137" s="162">
        <v>0</v>
      </c>
      <c r="R137" s="162">
        <f t="shared" si="2"/>
        <v>0</v>
      </c>
      <c r="S137" s="162">
        <v>0</v>
      </c>
      <c r="T137" s="163">
        <f t="shared" si="3"/>
        <v>0</v>
      </c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R137" s="164" t="s">
        <v>648</v>
      </c>
      <c r="AT137" s="164" t="s">
        <v>134</v>
      </c>
      <c r="AU137" s="164" t="s">
        <v>139</v>
      </c>
      <c r="AY137" s="18" t="s">
        <v>132</v>
      </c>
      <c r="BE137" s="165">
        <f t="shared" si="4"/>
        <v>0</v>
      </c>
      <c r="BF137" s="165">
        <f t="shared" si="5"/>
        <v>0</v>
      </c>
      <c r="BG137" s="165">
        <f t="shared" si="6"/>
        <v>0</v>
      </c>
      <c r="BH137" s="165">
        <f t="shared" si="7"/>
        <v>0</v>
      </c>
      <c r="BI137" s="165">
        <f t="shared" si="8"/>
        <v>0</v>
      </c>
      <c r="BJ137" s="18" t="s">
        <v>139</v>
      </c>
      <c r="BK137" s="165">
        <f t="shared" si="9"/>
        <v>0</v>
      </c>
      <c r="BL137" s="18" t="s">
        <v>648</v>
      </c>
      <c r="BM137" s="164" t="s">
        <v>260</v>
      </c>
    </row>
    <row r="138" spans="1:65" s="2" customFormat="1" ht="21.75" customHeight="1" x14ac:dyDescent="0.2">
      <c r="A138" s="33"/>
      <c r="B138" s="151"/>
      <c r="C138" s="152" t="s">
        <v>202</v>
      </c>
      <c r="D138" s="152" t="s">
        <v>134</v>
      </c>
      <c r="E138" s="153" t="s">
        <v>1398</v>
      </c>
      <c r="F138" s="154" t="s">
        <v>1399</v>
      </c>
      <c r="G138" s="155" t="s">
        <v>188</v>
      </c>
      <c r="H138" s="156">
        <v>15</v>
      </c>
      <c r="I138" s="157"/>
      <c r="J138" s="158">
        <f t="shared" si="0"/>
        <v>0</v>
      </c>
      <c r="K138" s="159"/>
      <c r="L138" s="34"/>
      <c r="M138" s="160" t="s">
        <v>1</v>
      </c>
      <c r="N138" s="161" t="s">
        <v>43</v>
      </c>
      <c r="O138" s="62"/>
      <c r="P138" s="162">
        <f t="shared" si="1"/>
        <v>0</v>
      </c>
      <c r="Q138" s="162">
        <v>0</v>
      </c>
      <c r="R138" s="162">
        <f t="shared" si="2"/>
        <v>0</v>
      </c>
      <c r="S138" s="162">
        <v>0</v>
      </c>
      <c r="T138" s="163">
        <f t="shared" si="3"/>
        <v>0</v>
      </c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R138" s="164" t="s">
        <v>648</v>
      </c>
      <c r="AT138" s="164" t="s">
        <v>134</v>
      </c>
      <c r="AU138" s="164" t="s">
        <v>139</v>
      </c>
      <c r="AY138" s="18" t="s">
        <v>132</v>
      </c>
      <c r="BE138" s="165">
        <f t="shared" si="4"/>
        <v>0</v>
      </c>
      <c r="BF138" s="165">
        <f t="shared" si="5"/>
        <v>0</v>
      </c>
      <c r="BG138" s="165">
        <f t="shared" si="6"/>
        <v>0</v>
      </c>
      <c r="BH138" s="165">
        <f t="shared" si="7"/>
        <v>0</v>
      </c>
      <c r="BI138" s="165">
        <f t="shared" si="8"/>
        <v>0</v>
      </c>
      <c r="BJ138" s="18" t="s">
        <v>139</v>
      </c>
      <c r="BK138" s="165">
        <f t="shared" si="9"/>
        <v>0</v>
      </c>
      <c r="BL138" s="18" t="s">
        <v>648</v>
      </c>
      <c r="BM138" s="164" t="s">
        <v>407</v>
      </c>
    </row>
    <row r="139" spans="1:65" s="2" customFormat="1" ht="24.2" customHeight="1" x14ac:dyDescent="0.2">
      <c r="A139" s="33"/>
      <c r="B139" s="151"/>
      <c r="C139" s="201" t="s">
        <v>207</v>
      </c>
      <c r="D139" s="201" t="s">
        <v>383</v>
      </c>
      <c r="E139" s="202" t="s">
        <v>1400</v>
      </c>
      <c r="F139" s="203" t="s">
        <v>1401</v>
      </c>
      <c r="G139" s="204" t="s">
        <v>188</v>
      </c>
      <c r="H139" s="205">
        <v>15</v>
      </c>
      <c r="I139" s="206"/>
      <c r="J139" s="207">
        <f t="shared" si="0"/>
        <v>0</v>
      </c>
      <c r="K139" s="208"/>
      <c r="L139" s="209"/>
      <c r="M139" s="210" t="s">
        <v>1</v>
      </c>
      <c r="N139" s="211" t="s">
        <v>43</v>
      </c>
      <c r="O139" s="62"/>
      <c r="P139" s="162">
        <f t="shared" si="1"/>
        <v>0</v>
      </c>
      <c r="Q139" s="162">
        <v>0</v>
      </c>
      <c r="R139" s="162">
        <f t="shared" si="2"/>
        <v>0</v>
      </c>
      <c r="S139" s="162">
        <v>0</v>
      </c>
      <c r="T139" s="163">
        <f t="shared" si="3"/>
        <v>0</v>
      </c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R139" s="164" t="s">
        <v>1215</v>
      </c>
      <c r="AT139" s="164" t="s">
        <v>383</v>
      </c>
      <c r="AU139" s="164" t="s">
        <v>139</v>
      </c>
      <c r="AY139" s="18" t="s">
        <v>132</v>
      </c>
      <c r="BE139" s="165">
        <f t="shared" si="4"/>
        <v>0</v>
      </c>
      <c r="BF139" s="165">
        <f t="shared" si="5"/>
        <v>0</v>
      </c>
      <c r="BG139" s="165">
        <f t="shared" si="6"/>
        <v>0</v>
      </c>
      <c r="BH139" s="165">
        <f t="shared" si="7"/>
        <v>0</v>
      </c>
      <c r="BI139" s="165">
        <f t="shared" si="8"/>
        <v>0</v>
      </c>
      <c r="BJ139" s="18" t="s">
        <v>139</v>
      </c>
      <c r="BK139" s="165">
        <f t="shared" si="9"/>
        <v>0</v>
      </c>
      <c r="BL139" s="18" t="s">
        <v>648</v>
      </c>
      <c r="BM139" s="164" t="s">
        <v>419</v>
      </c>
    </row>
    <row r="140" spans="1:65" s="2" customFormat="1" ht="16.5" customHeight="1" x14ac:dyDescent="0.2">
      <c r="A140" s="33"/>
      <c r="B140" s="151"/>
      <c r="C140" s="201" t="s">
        <v>211</v>
      </c>
      <c r="D140" s="201" t="s">
        <v>383</v>
      </c>
      <c r="E140" s="202" t="s">
        <v>1402</v>
      </c>
      <c r="F140" s="203" t="s">
        <v>1403</v>
      </c>
      <c r="G140" s="204" t="s">
        <v>188</v>
      </c>
      <c r="H140" s="205">
        <v>15</v>
      </c>
      <c r="I140" s="206"/>
      <c r="J140" s="207">
        <f t="shared" si="0"/>
        <v>0</v>
      </c>
      <c r="K140" s="208"/>
      <c r="L140" s="209"/>
      <c r="M140" s="210" t="s">
        <v>1</v>
      </c>
      <c r="N140" s="211" t="s">
        <v>43</v>
      </c>
      <c r="O140" s="62"/>
      <c r="P140" s="162">
        <f t="shared" si="1"/>
        <v>0</v>
      </c>
      <c r="Q140" s="162">
        <v>0</v>
      </c>
      <c r="R140" s="162">
        <f t="shared" si="2"/>
        <v>0</v>
      </c>
      <c r="S140" s="162">
        <v>0</v>
      </c>
      <c r="T140" s="163">
        <f t="shared" si="3"/>
        <v>0</v>
      </c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R140" s="164" t="s">
        <v>1215</v>
      </c>
      <c r="AT140" s="164" t="s">
        <v>383</v>
      </c>
      <c r="AU140" s="164" t="s">
        <v>139</v>
      </c>
      <c r="AY140" s="18" t="s">
        <v>132</v>
      </c>
      <c r="BE140" s="165">
        <f t="shared" si="4"/>
        <v>0</v>
      </c>
      <c r="BF140" s="165">
        <f t="shared" si="5"/>
        <v>0</v>
      </c>
      <c r="BG140" s="165">
        <f t="shared" si="6"/>
        <v>0</v>
      </c>
      <c r="BH140" s="165">
        <f t="shared" si="7"/>
        <v>0</v>
      </c>
      <c r="BI140" s="165">
        <f t="shared" si="8"/>
        <v>0</v>
      </c>
      <c r="BJ140" s="18" t="s">
        <v>139</v>
      </c>
      <c r="BK140" s="165">
        <f t="shared" si="9"/>
        <v>0</v>
      </c>
      <c r="BL140" s="18" t="s">
        <v>648</v>
      </c>
      <c r="BM140" s="164" t="s">
        <v>432</v>
      </c>
    </row>
    <row r="141" spans="1:65" s="2" customFormat="1" ht="24.2" customHeight="1" x14ac:dyDescent="0.2">
      <c r="A141" s="33"/>
      <c r="B141" s="151"/>
      <c r="C141" s="152" t="s">
        <v>219</v>
      </c>
      <c r="D141" s="152" t="s">
        <v>134</v>
      </c>
      <c r="E141" s="153" t="s">
        <v>1404</v>
      </c>
      <c r="F141" s="154" t="s">
        <v>1405</v>
      </c>
      <c r="G141" s="155" t="s">
        <v>188</v>
      </c>
      <c r="H141" s="156">
        <v>20</v>
      </c>
      <c r="I141" s="157"/>
      <c r="J141" s="158">
        <f t="shared" si="0"/>
        <v>0</v>
      </c>
      <c r="K141" s="159"/>
      <c r="L141" s="34"/>
      <c r="M141" s="160" t="s">
        <v>1</v>
      </c>
      <c r="N141" s="161" t="s">
        <v>43</v>
      </c>
      <c r="O141" s="62"/>
      <c r="P141" s="162">
        <f t="shared" si="1"/>
        <v>0</v>
      </c>
      <c r="Q141" s="162">
        <v>0</v>
      </c>
      <c r="R141" s="162">
        <f t="shared" si="2"/>
        <v>0</v>
      </c>
      <c r="S141" s="162">
        <v>0</v>
      </c>
      <c r="T141" s="163">
        <f t="shared" si="3"/>
        <v>0</v>
      </c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R141" s="164" t="s">
        <v>648</v>
      </c>
      <c r="AT141" s="164" t="s">
        <v>134</v>
      </c>
      <c r="AU141" s="164" t="s">
        <v>139</v>
      </c>
      <c r="AY141" s="18" t="s">
        <v>132</v>
      </c>
      <c r="BE141" s="165">
        <f t="shared" si="4"/>
        <v>0</v>
      </c>
      <c r="BF141" s="165">
        <f t="shared" si="5"/>
        <v>0</v>
      </c>
      <c r="BG141" s="165">
        <f t="shared" si="6"/>
        <v>0</v>
      </c>
      <c r="BH141" s="165">
        <f t="shared" si="7"/>
        <v>0</v>
      </c>
      <c r="BI141" s="165">
        <f t="shared" si="8"/>
        <v>0</v>
      </c>
      <c r="BJ141" s="18" t="s">
        <v>139</v>
      </c>
      <c r="BK141" s="165">
        <f t="shared" si="9"/>
        <v>0</v>
      </c>
      <c r="BL141" s="18" t="s">
        <v>648</v>
      </c>
      <c r="BM141" s="164" t="s">
        <v>442</v>
      </c>
    </row>
    <row r="142" spans="1:65" s="2" customFormat="1" ht="16.5" customHeight="1" x14ac:dyDescent="0.2">
      <c r="A142" s="33"/>
      <c r="B142" s="151"/>
      <c r="C142" s="201" t="s">
        <v>222</v>
      </c>
      <c r="D142" s="201" t="s">
        <v>383</v>
      </c>
      <c r="E142" s="202" t="s">
        <v>1406</v>
      </c>
      <c r="F142" s="203" t="s">
        <v>1407</v>
      </c>
      <c r="G142" s="204" t="s">
        <v>188</v>
      </c>
      <c r="H142" s="205">
        <v>20</v>
      </c>
      <c r="I142" s="206"/>
      <c r="J142" s="207">
        <f t="shared" si="0"/>
        <v>0</v>
      </c>
      <c r="K142" s="208"/>
      <c r="L142" s="209"/>
      <c r="M142" s="210" t="s">
        <v>1</v>
      </c>
      <c r="N142" s="211" t="s">
        <v>43</v>
      </c>
      <c r="O142" s="62"/>
      <c r="P142" s="162">
        <f t="shared" si="1"/>
        <v>0</v>
      </c>
      <c r="Q142" s="162">
        <v>0</v>
      </c>
      <c r="R142" s="162">
        <f t="shared" si="2"/>
        <v>0</v>
      </c>
      <c r="S142" s="162">
        <v>0</v>
      </c>
      <c r="T142" s="163">
        <f t="shared" si="3"/>
        <v>0</v>
      </c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R142" s="164" t="s">
        <v>1215</v>
      </c>
      <c r="AT142" s="164" t="s">
        <v>383</v>
      </c>
      <c r="AU142" s="164" t="s">
        <v>139</v>
      </c>
      <c r="AY142" s="18" t="s">
        <v>132</v>
      </c>
      <c r="BE142" s="165">
        <f t="shared" si="4"/>
        <v>0</v>
      </c>
      <c r="BF142" s="165">
        <f t="shared" si="5"/>
        <v>0</v>
      </c>
      <c r="BG142" s="165">
        <f t="shared" si="6"/>
        <v>0</v>
      </c>
      <c r="BH142" s="165">
        <f t="shared" si="7"/>
        <v>0</v>
      </c>
      <c r="BI142" s="165">
        <f t="shared" si="8"/>
        <v>0</v>
      </c>
      <c r="BJ142" s="18" t="s">
        <v>139</v>
      </c>
      <c r="BK142" s="165">
        <f t="shared" si="9"/>
        <v>0</v>
      </c>
      <c r="BL142" s="18" t="s">
        <v>648</v>
      </c>
      <c r="BM142" s="164" t="s">
        <v>455</v>
      </c>
    </row>
    <row r="143" spans="1:65" s="2" customFormat="1" ht="24.2" customHeight="1" x14ac:dyDescent="0.2">
      <c r="A143" s="33"/>
      <c r="B143" s="151"/>
      <c r="C143" s="201" t="s">
        <v>231</v>
      </c>
      <c r="D143" s="201" t="s">
        <v>383</v>
      </c>
      <c r="E143" s="202" t="s">
        <v>1408</v>
      </c>
      <c r="F143" s="203" t="s">
        <v>1409</v>
      </c>
      <c r="G143" s="204" t="s">
        <v>188</v>
      </c>
      <c r="H143" s="205">
        <v>20</v>
      </c>
      <c r="I143" s="206"/>
      <c r="J143" s="207">
        <f t="shared" si="0"/>
        <v>0</v>
      </c>
      <c r="K143" s="208"/>
      <c r="L143" s="209"/>
      <c r="M143" s="210" t="s">
        <v>1</v>
      </c>
      <c r="N143" s="211" t="s">
        <v>43</v>
      </c>
      <c r="O143" s="62"/>
      <c r="P143" s="162">
        <f t="shared" si="1"/>
        <v>0</v>
      </c>
      <c r="Q143" s="162">
        <v>0</v>
      </c>
      <c r="R143" s="162">
        <f t="shared" si="2"/>
        <v>0</v>
      </c>
      <c r="S143" s="162">
        <v>0</v>
      </c>
      <c r="T143" s="163">
        <f t="shared" si="3"/>
        <v>0</v>
      </c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R143" s="164" t="s">
        <v>1215</v>
      </c>
      <c r="AT143" s="164" t="s">
        <v>383</v>
      </c>
      <c r="AU143" s="164" t="s">
        <v>139</v>
      </c>
      <c r="AY143" s="18" t="s">
        <v>132</v>
      </c>
      <c r="BE143" s="165">
        <f t="shared" si="4"/>
        <v>0</v>
      </c>
      <c r="BF143" s="165">
        <f t="shared" si="5"/>
        <v>0</v>
      </c>
      <c r="BG143" s="165">
        <f t="shared" si="6"/>
        <v>0</v>
      </c>
      <c r="BH143" s="165">
        <f t="shared" si="7"/>
        <v>0</v>
      </c>
      <c r="BI143" s="165">
        <f t="shared" si="8"/>
        <v>0</v>
      </c>
      <c r="BJ143" s="18" t="s">
        <v>139</v>
      </c>
      <c r="BK143" s="165">
        <f t="shared" si="9"/>
        <v>0</v>
      </c>
      <c r="BL143" s="18" t="s">
        <v>648</v>
      </c>
      <c r="BM143" s="164" t="s">
        <v>1228</v>
      </c>
    </row>
    <row r="144" spans="1:65" s="2" customFormat="1" ht="24.2" customHeight="1" x14ac:dyDescent="0.2">
      <c r="A144" s="33"/>
      <c r="B144" s="151"/>
      <c r="C144" s="152" t="s">
        <v>237</v>
      </c>
      <c r="D144" s="152" t="s">
        <v>134</v>
      </c>
      <c r="E144" s="153" t="s">
        <v>1410</v>
      </c>
      <c r="F144" s="154" t="s">
        <v>1411</v>
      </c>
      <c r="G144" s="155" t="s">
        <v>188</v>
      </c>
      <c r="H144" s="156">
        <v>5</v>
      </c>
      <c r="I144" s="157"/>
      <c r="J144" s="158">
        <f t="shared" si="0"/>
        <v>0</v>
      </c>
      <c r="K144" s="159"/>
      <c r="L144" s="34"/>
      <c r="M144" s="160" t="s">
        <v>1</v>
      </c>
      <c r="N144" s="161" t="s">
        <v>43</v>
      </c>
      <c r="O144" s="62"/>
      <c r="P144" s="162">
        <f t="shared" si="1"/>
        <v>0</v>
      </c>
      <c r="Q144" s="162">
        <v>0</v>
      </c>
      <c r="R144" s="162">
        <f t="shared" si="2"/>
        <v>0</v>
      </c>
      <c r="S144" s="162">
        <v>0</v>
      </c>
      <c r="T144" s="163">
        <f t="shared" si="3"/>
        <v>0</v>
      </c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R144" s="164" t="s">
        <v>648</v>
      </c>
      <c r="AT144" s="164" t="s">
        <v>134</v>
      </c>
      <c r="AU144" s="164" t="s">
        <v>139</v>
      </c>
      <c r="AY144" s="18" t="s">
        <v>132</v>
      </c>
      <c r="BE144" s="165">
        <f t="shared" si="4"/>
        <v>0</v>
      </c>
      <c r="BF144" s="165">
        <f t="shared" si="5"/>
        <v>0</v>
      </c>
      <c r="BG144" s="165">
        <f t="shared" si="6"/>
        <v>0</v>
      </c>
      <c r="BH144" s="165">
        <f t="shared" si="7"/>
        <v>0</v>
      </c>
      <c r="BI144" s="165">
        <f t="shared" si="8"/>
        <v>0</v>
      </c>
      <c r="BJ144" s="18" t="s">
        <v>139</v>
      </c>
      <c r="BK144" s="165">
        <f t="shared" si="9"/>
        <v>0</v>
      </c>
      <c r="BL144" s="18" t="s">
        <v>648</v>
      </c>
      <c r="BM144" s="164" t="s">
        <v>474</v>
      </c>
    </row>
    <row r="145" spans="1:65" s="2" customFormat="1" ht="24.2" customHeight="1" x14ac:dyDescent="0.2">
      <c r="A145" s="33"/>
      <c r="B145" s="151"/>
      <c r="C145" s="201" t="s">
        <v>244</v>
      </c>
      <c r="D145" s="201" t="s">
        <v>383</v>
      </c>
      <c r="E145" s="202" t="s">
        <v>1412</v>
      </c>
      <c r="F145" s="203" t="s">
        <v>1413</v>
      </c>
      <c r="G145" s="204" t="s">
        <v>188</v>
      </c>
      <c r="H145" s="205">
        <v>5</v>
      </c>
      <c r="I145" s="206"/>
      <c r="J145" s="207">
        <f t="shared" si="0"/>
        <v>0</v>
      </c>
      <c r="K145" s="208"/>
      <c r="L145" s="209"/>
      <c r="M145" s="210" t="s">
        <v>1</v>
      </c>
      <c r="N145" s="211" t="s">
        <v>43</v>
      </c>
      <c r="O145" s="62"/>
      <c r="P145" s="162">
        <f t="shared" si="1"/>
        <v>0</v>
      </c>
      <c r="Q145" s="162">
        <v>0</v>
      </c>
      <c r="R145" s="162">
        <f t="shared" si="2"/>
        <v>0</v>
      </c>
      <c r="S145" s="162">
        <v>0</v>
      </c>
      <c r="T145" s="163">
        <f t="shared" si="3"/>
        <v>0</v>
      </c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R145" s="164" t="s">
        <v>1215</v>
      </c>
      <c r="AT145" s="164" t="s">
        <v>383</v>
      </c>
      <c r="AU145" s="164" t="s">
        <v>139</v>
      </c>
      <c r="AY145" s="18" t="s">
        <v>132</v>
      </c>
      <c r="BE145" s="165">
        <f t="shared" si="4"/>
        <v>0</v>
      </c>
      <c r="BF145" s="165">
        <f t="shared" si="5"/>
        <v>0</v>
      </c>
      <c r="BG145" s="165">
        <f t="shared" si="6"/>
        <v>0</v>
      </c>
      <c r="BH145" s="165">
        <f t="shared" si="7"/>
        <v>0</v>
      </c>
      <c r="BI145" s="165">
        <f t="shared" si="8"/>
        <v>0</v>
      </c>
      <c r="BJ145" s="18" t="s">
        <v>139</v>
      </c>
      <c r="BK145" s="165">
        <f t="shared" si="9"/>
        <v>0</v>
      </c>
      <c r="BL145" s="18" t="s">
        <v>648</v>
      </c>
      <c r="BM145" s="164" t="s">
        <v>483</v>
      </c>
    </row>
    <row r="146" spans="1:65" s="2" customFormat="1" ht="24.2" customHeight="1" x14ac:dyDescent="0.2">
      <c r="A146" s="33"/>
      <c r="B146" s="151"/>
      <c r="C146" s="152" t="s">
        <v>7</v>
      </c>
      <c r="D146" s="152" t="s">
        <v>134</v>
      </c>
      <c r="E146" s="153" t="s">
        <v>1414</v>
      </c>
      <c r="F146" s="154" t="s">
        <v>1415</v>
      </c>
      <c r="G146" s="155" t="s">
        <v>188</v>
      </c>
      <c r="H146" s="156">
        <v>1</v>
      </c>
      <c r="I146" s="157"/>
      <c r="J146" s="158">
        <f t="shared" si="0"/>
        <v>0</v>
      </c>
      <c r="K146" s="159"/>
      <c r="L146" s="34"/>
      <c r="M146" s="160" t="s">
        <v>1</v>
      </c>
      <c r="N146" s="161" t="s">
        <v>43</v>
      </c>
      <c r="O146" s="62"/>
      <c r="P146" s="162">
        <f t="shared" si="1"/>
        <v>0</v>
      </c>
      <c r="Q146" s="162">
        <v>0</v>
      </c>
      <c r="R146" s="162">
        <f t="shared" si="2"/>
        <v>0</v>
      </c>
      <c r="S146" s="162">
        <v>0</v>
      </c>
      <c r="T146" s="163">
        <f t="shared" si="3"/>
        <v>0</v>
      </c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R146" s="164" t="s">
        <v>648</v>
      </c>
      <c r="AT146" s="164" t="s">
        <v>134</v>
      </c>
      <c r="AU146" s="164" t="s">
        <v>139</v>
      </c>
      <c r="AY146" s="18" t="s">
        <v>132</v>
      </c>
      <c r="BE146" s="165">
        <f t="shared" si="4"/>
        <v>0</v>
      </c>
      <c r="BF146" s="165">
        <f t="shared" si="5"/>
        <v>0</v>
      </c>
      <c r="BG146" s="165">
        <f t="shared" si="6"/>
        <v>0</v>
      </c>
      <c r="BH146" s="165">
        <f t="shared" si="7"/>
        <v>0</v>
      </c>
      <c r="BI146" s="165">
        <f t="shared" si="8"/>
        <v>0</v>
      </c>
      <c r="BJ146" s="18" t="s">
        <v>139</v>
      </c>
      <c r="BK146" s="165">
        <f t="shared" si="9"/>
        <v>0</v>
      </c>
      <c r="BL146" s="18" t="s">
        <v>648</v>
      </c>
      <c r="BM146" s="164" t="s">
        <v>494</v>
      </c>
    </row>
    <row r="147" spans="1:65" s="2" customFormat="1" ht="24.2" customHeight="1" x14ac:dyDescent="0.2">
      <c r="A147" s="33"/>
      <c r="B147" s="151"/>
      <c r="C147" s="201" t="s">
        <v>253</v>
      </c>
      <c r="D147" s="201" t="s">
        <v>383</v>
      </c>
      <c r="E147" s="202" t="s">
        <v>1416</v>
      </c>
      <c r="F147" s="203" t="s">
        <v>1417</v>
      </c>
      <c r="G147" s="204" t="s">
        <v>188</v>
      </c>
      <c r="H147" s="205">
        <v>1</v>
      </c>
      <c r="I147" s="206"/>
      <c r="J147" s="207">
        <f t="shared" si="0"/>
        <v>0</v>
      </c>
      <c r="K147" s="208"/>
      <c r="L147" s="209"/>
      <c r="M147" s="210" t="s">
        <v>1</v>
      </c>
      <c r="N147" s="211" t="s">
        <v>43</v>
      </c>
      <c r="O147" s="62"/>
      <c r="P147" s="162">
        <f t="shared" si="1"/>
        <v>0</v>
      </c>
      <c r="Q147" s="162">
        <v>0</v>
      </c>
      <c r="R147" s="162">
        <f t="shared" si="2"/>
        <v>0</v>
      </c>
      <c r="S147" s="162">
        <v>0</v>
      </c>
      <c r="T147" s="163">
        <f t="shared" si="3"/>
        <v>0</v>
      </c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R147" s="164" t="s">
        <v>1215</v>
      </c>
      <c r="AT147" s="164" t="s">
        <v>383</v>
      </c>
      <c r="AU147" s="164" t="s">
        <v>139</v>
      </c>
      <c r="AY147" s="18" t="s">
        <v>132</v>
      </c>
      <c r="BE147" s="165">
        <f t="shared" si="4"/>
        <v>0</v>
      </c>
      <c r="BF147" s="165">
        <f t="shared" si="5"/>
        <v>0</v>
      </c>
      <c r="BG147" s="165">
        <f t="shared" si="6"/>
        <v>0</v>
      </c>
      <c r="BH147" s="165">
        <f t="shared" si="7"/>
        <v>0</v>
      </c>
      <c r="BI147" s="165">
        <f t="shared" si="8"/>
        <v>0</v>
      </c>
      <c r="BJ147" s="18" t="s">
        <v>139</v>
      </c>
      <c r="BK147" s="165">
        <f t="shared" si="9"/>
        <v>0</v>
      </c>
      <c r="BL147" s="18" t="s">
        <v>648</v>
      </c>
      <c r="BM147" s="164" t="s">
        <v>511</v>
      </c>
    </row>
    <row r="148" spans="1:65" s="2" customFormat="1" ht="16.5" customHeight="1" x14ac:dyDescent="0.2">
      <c r="A148" s="33"/>
      <c r="B148" s="151"/>
      <c r="C148" s="152" t="s">
        <v>260</v>
      </c>
      <c r="D148" s="152" t="s">
        <v>134</v>
      </c>
      <c r="E148" s="153" t="s">
        <v>1418</v>
      </c>
      <c r="F148" s="154" t="s">
        <v>1419</v>
      </c>
      <c r="G148" s="155" t="s">
        <v>188</v>
      </c>
      <c r="H148" s="156">
        <v>2</v>
      </c>
      <c r="I148" s="157"/>
      <c r="J148" s="158">
        <f t="shared" si="0"/>
        <v>0</v>
      </c>
      <c r="K148" s="159"/>
      <c r="L148" s="34"/>
      <c r="M148" s="160" t="s">
        <v>1</v>
      </c>
      <c r="N148" s="161" t="s">
        <v>43</v>
      </c>
      <c r="O148" s="62"/>
      <c r="P148" s="162">
        <f t="shared" si="1"/>
        <v>0</v>
      </c>
      <c r="Q148" s="162">
        <v>0</v>
      </c>
      <c r="R148" s="162">
        <f t="shared" si="2"/>
        <v>0</v>
      </c>
      <c r="S148" s="162">
        <v>0</v>
      </c>
      <c r="T148" s="163">
        <f t="shared" si="3"/>
        <v>0</v>
      </c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R148" s="164" t="s">
        <v>648</v>
      </c>
      <c r="AT148" s="164" t="s">
        <v>134</v>
      </c>
      <c r="AU148" s="164" t="s">
        <v>139</v>
      </c>
      <c r="AY148" s="18" t="s">
        <v>132</v>
      </c>
      <c r="BE148" s="165">
        <f t="shared" si="4"/>
        <v>0</v>
      </c>
      <c r="BF148" s="165">
        <f t="shared" si="5"/>
        <v>0</v>
      </c>
      <c r="BG148" s="165">
        <f t="shared" si="6"/>
        <v>0</v>
      </c>
      <c r="BH148" s="165">
        <f t="shared" si="7"/>
        <v>0</v>
      </c>
      <c r="BI148" s="165">
        <f t="shared" si="8"/>
        <v>0</v>
      </c>
      <c r="BJ148" s="18" t="s">
        <v>139</v>
      </c>
      <c r="BK148" s="165">
        <f t="shared" si="9"/>
        <v>0</v>
      </c>
      <c r="BL148" s="18" t="s">
        <v>648</v>
      </c>
      <c r="BM148" s="164" t="s">
        <v>526</v>
      </c>
    </row>
    <row r="149" spans="1:65" s="2" customFormat="1" ht="24.2" customHeight="1" x14ac:dyDescent="0.2">
      <c r="A149" s="33"/>
      <c r="B149" s="151"/>
      <c r="C149" s="201" t="s">
        <v>401</v>
      </c>
      <c r="D149" s="201" t="s">
        <v>383</v>
      </c>
      <c r="E149" s="202" t="s">
        <v>1420</v>
      </c>
      <c r="F149" s="203" t="s">
        <v>1421</v>
      </c>
      <c r="G149" s="204" t="s">
        <v>188</v>
      </c>
      <c r="H149" s="205">
        <v>2</v>
      </c>
      <c r="I149" s="206"/>
      <c r="J149" s="207">
        <f t="shared" si="0"/>
        <v>0</v>
      </c>
      <c r="K149" s="208"/>
      <c r="L149" s="209"/>
      <c r="M149" s="210" t="s">
        <v>1</v>
      </c>
      <c r="N149" s="211" t="s">
        <v>43</v>
      </c>
      <c r="O149" s="62"/>
      <c r="P149" s="162">
        <f t="shared" si="1"/>
        <v>0</v>
      </c>
      <c r="Q149" s="162">
        <v>0</v>
      </c>
      <c r="R149" s="162">
        <f t="shared" si="2"/>
        <v>0</v>
      </c>
      <c r="S149" s="162">
        <v>0</v>
      </c>
      <c r="T149" s="163">
        <f t="shared" si="3"/>
        <v>0</v>
      </c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R149" s="164" t="s">
        <v>1215</v>
      </c>
      <c r="AT149" s="164" t="s">
        <v>383</v>
      </c>
      <c r="AU149" s="164" t="s">
        <v>139</v>
      </c>
      <c r="AY149" s="18" t="s">
        <v>132</v>
      </c>
      <c r="BE149" s="165">
        <f t="shared" si="4"/>
        <v>0</v>
      </c>
      <c r="BF149" s="165">
        <f t="shared" si="5"/>
        <v>0</v>
      </c>
      <c r="BG149" s="165">
        <f t="shared" si="6"/>
        <v>0</v>
      </c>
      <c r="BH149" s="165">
        <f t="shared" si="7"/>
        <v>0</v>
      </c>
      <c r="BI149" s="165">
        <f t="shared" si="8"/>
        <v>0</v>
      </c>
      <c r="BJ149" s="18" t="s">
        <v>139</v>
      </c>
      <c r="BK149" s="165">
        <f t="shared" si="9"/>
        <v>0</v>
      </c>
      <c r="BL149" s="18" t="s">
        <v>648</v>
      </c>
      <c r="BM149" s="164" t="s">
        <v>539</v>
      </c>
    </row>
    <row r="150" spans="1:65" s="2" customFormat="1" ht="16.5" customHeight="1" x14ac:dyDescent="0.2">
      <c r="A150" s="33"/>
      <c r="B150" s="151"/>
      <c r="C150" s="152" t="s">
        <v>407</v>
      </c>
      <c r="D150" s="152" t="s">
        <v>134</v>
      </c>
      <c r="E150" s="153" t="s">
        <v>1422</v>
      </c>
      <c r="F150" s="154" t="s">
        <v>1423</v>
      </c>
      <c r="G150" s="155" t="s">
        <v>188</v>
      </c>
      <c r="H150" s="156">
        <v>2</v>
      </c>
      <c r="I150" s="157"/>
      <c r="J150" s="158">
        <f t="shared" si="0"/>
        <v>0</v>
      </c>
      <c r="K150" s="159"/>
      <c r="L150" s="34"/>
      <c r="M150" s="160" t="s">
        <v>1</v>
      </c>
      <c r="N150" s="161" t="s">
        <v>43</v>
      </c>
      <c r="O150" s="62"/>
      <c r="P150" s="162">
        <f t="shared" si="1"/>
        <v>0</v>
      </c>
      <c r="Q150" s="162">
        <v>0</v>
      </c>
      <c r="R150" s="162">
        <f t="shared" si="2"/>
        <v>0</v>
      </c>
      <c r="S150" s="162">
        <v>0</v>
      </c>
      <c r="T150" s="163">
        <f t="shared" si="3"/>
        <v>0</v>
      </c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R150" s="164" t="s">
        <v>648</v>
      </c>
      <c r="AT150" s="164" t="s">
        <v>134</v>
      </c>
      <c r="AU150" s="164" t="s">
        <v>139</v>
      </c>
      <c r="AY150" s="18" t="s">
        <v>132</v>
      </c>
      <c r="BE150" s="165">
        <f t="shared" si="4"/>
        <v>0</v>
      </c>
      <c r="BF150" s="165">
        <f t="shared" si="5"/>
        <v>0</v>
      </c>
      <c r="BG150" s="165">
        <f t="shared" si="6"/>
        <v>0</v>
      </c>
      <c r="BH150" s="165">
        <f t="shared" si="7"/>
        <v>0</v>
      </c>
      <c r="BI150" s="165">
        <f t="shared" si="8"/>
        <v>0</v>
      </c>
      <c r="BJ150" s="18" t="s">
        <v>139</v>
      </c>
      <c r="BK150" s="165">
        <f t="shared" si="9"/>
        <v>0</v>
      </c>
      <c r="BL150" s="18" t="s">
        <v>648</v>
      </c>
      <c r="BM150" s="164" t="s">
        <v>550</v>
      </c>
    </row>
    <row r="151" spans="1:65" s="2" customFormat="1" ht="16.5" customHeight="1" x14ac:dyDescent="0.2">
      <c r="A151" s="33"/>
      <c r="B151" s="151"/>
      <c r="C151" s="201" t="s">
        <v>411</v>
      </c>
      <c r="D151" s="201" t="s">
        <v>383</v>
      </c>
      <c r="E151" s="202" t="s">
        <v>1424</v>
      </c>
      <c r="F151" s="203" t="s">
        <v>1425</v>
      </c>
      <c r="G151" s="204" t="s">
        <v>188</v>
      </c>
      <c r="H151" s="205">
        <v>1</v>
      </c>
      <c r="I151" s="206"/>
      <c r="J151" s="207">
        <f t="shared" si="0"/>
        <v>0</v>
      </c>
      <c r="K151" s="208"/>
      <c r="L151" s="209"/>
      <c r="M151" s="210" t="s">
        <v>1</v>
      </c>
      <c r="N151" s="211" t="s">
        <v>43</v>
      </c>
      <c r="O151" s="62"/>
      <c r="P151" s="162">
        <f t="shared" si="1"/>
        <v>0</v>
      </c>
      <c r="Q151" s="162">
        <v>0</v>
      </c>
      <c r="R151" s="162">
        <f t="shared" si="2"/>
        <v>0</v>
      </c>
      <c r="S151" s="162">
        <v>0</v>
      </c>
      <c r="T151" s="163">
        <f t="shared" si="3"/>
        <v>0</v>
      </c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R151" s="164" t="s">
        <v>1215</v>
      </c>
      <c r="AT151" s="164" t="s">
        <v>383</v>
      </c>
      <c r="AU151" s="164" t="s">
        <v>139</v>
      </c>
      <c r="AY151" s="18" t="s">
        <v>132</v>
      </c>
      <c r="BE151" s="165">
        <f t="shared" si="4"/>
        <v>0</v>
      </c>
      <c r="BF151" s="165">
        <f t="shared" si="5"/>
        <v>0</v>
      </c>
      <c r="BG151" s="165">
        <f t="shared" si="6"/>
        <v>0</v>
      </c>
      <c r="BH151" s="165">
        <f t="shared" si="7"/>
        <v>0</v>
      </c>
      <c r="BI151" s="165">
        <f t="shared" si="8"/>
        <v>0</v>
      </c>
      <c r="BJ151" s="18" t="s">
        <v>139</v>
      </c>
      <c r="BK151" s="165">
        <f t="shared" si="9"/>
        <v>0</v>
      </c>
      <c r="BL151" s="18" t="s">
        <v>648</v>
      </c>
      <c r="BM151" s="164" t="s">
        <v>563</v>
      </c>
    </row>
    <row r="152" spans="1:65" s="2" customFormat="1" ht="21.75" customHeight="1" x14ac:dyDescent="0.2">
      <c r="A152" s="33"/>
      <c r="B152" s="151"/>
      <c r="C152" s="201" t="s">
        <v>419</v>
      </c>
      <c r="D152" s="201" t="s">
        <v>383</v>
      </c>
      <c r="E152" s="202" t="s">
        <v>1426</v>
      </c>
      <c r="F152" s="203" t="s">
        <v>1427</v>
      </c>
      <c r="G152" s="204" t="s">
        <v>188</v>
      </c>
      <c r="H152" s="205">
        <v>1</v>
      </c>
      <c r="I152" s="206"/>
      <c r="J152" s="207">
        <f t="shared" si="0"/>
        <v>0</v>
      </c>
      <c r="K152" s="208"/>
      <c r="L152" s="209"/>
      <c r="M152" s="210" t="s">
        <v>1</v>
      </c>
      <c r="N152" s="211" t="s">
        <v>43</v>
      </c>
      <c r="O152" s="62"/>
      <c r="P152" s="162">
        <f t="shared" si="1"/>
        <v>0</v>
      </c>
      <c r="Q152" s="162">
        <v>0</v>
      </c>
      <c r="R152" s="162">
        <f t="shared" si="2"/>
        <v>0</v>
      </c>
      <c r="S152" s="162">
        <v>0</v>
      </c>
      <c r="T152" s="163">
        <f t="shared" si="3"/>
        <v>0</v>
      </c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R152" s="164" t="s">
        <v>1215</v>
      </c>
      <c r="AT152" s="164" t="s">
        <v>383</v>
      </c>
      <c r="AU152" s="164" t="s">
        <v>139</v>
      </c>
      <c r="AY152" s="18" t="s">
        <v>132</v>
      </c>
      <c r="BE152" s="165">
        <f t="shared" si="4"/>
        <v>0</v>
      </c>
      <c r="BF152" s="165">
        <f t="shared" si="5"/>
        <v>0</v>
      </c>
      <c r="BG152" s="165">
        <f t="shared" si="6"/>
        <v>0</v>
      </c>
      <c r="BH152" s="165">
        <f t="shared" si="7"/>
        <v>0</v>
      </c>
      <c r="BI152" s="165">
        <f t="shared" si="8"/>
        <v>0</v>
      </c>
      <c r="BJ152" s="18" t="s">
        <v>139</v>
      </c>
      <c r="BK152" s="165">
        <f t="shared" si="9"/>
        <v>0</v>
      </c>
      <c r="BL152" s="18" t="s">
        <v>648</v>
      </c>
      <c r="BM152" s="164" t="s">
        <v>574</v>
      </c>
    </row>
    <row r="153" spans="1:65" s="2" customFormat="1" ht="21.75" customHeight="1" x14ac:dyDescent="0.2">
      <c r="A153" s="33"/>
      <c r="B153" s="151"/>
      <c r="C153" s="152" t="s">
        <v>426</v>
      </c>
      <c r="D153" s="152" t="s">
        <v>134</v>
      </c>
      <c r="E153" s="153" t="s">
        <v>1428</v>
      </c>
      <c r="F153" s="154" t="s">
        <v>1429</v>
      </c>
      <c r="G153" s="155" t="s">
        <v>188</v>
      </c>
      <c r="H153" s="156">
        <v>1</v>
      </c>
      <c r="I153" s="157"/>
      <c r="J153" s="158">
        <f t="shared" si="0"/>
        <v>0</v>
      </c>
      <c r="K153" s="159"/>
      <c r="L153" s="34"/>
      <c r="M153" s="160" t="s">
        <v>1</v>
      </c>
      <c r="N153" s="161" t="s">
        <v>43</v>
      </c>
      <c r="O153" s="62"/>
      <c r="P153" s="162">
        <f t="shared" si="1"/>
        <v>0</v>
      </c>
      <c r="Q153" s="162">
        <v>0</v>
      </c>
      <c r="R153" s="162">
        <f t="shared" si="2"/>
        <v>0</v>
      </c>
      <c r="S153" s="162">
        <v>0</v>
      </c>
      <c r="T153" s="163">
        <f t="shared" si="3"/>
        <v>0</v>
      </c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R153" s="164" t="s">
        <v>648</v>
      </c>
      <c r="AT153" s="164" t="s">
        <v>134</v>
      </c>
      <c r="AU153" s="164" t="s">
        <v>139</v>
      </c>
      <c r="AY153" s="18" t="s">
        <v>132</v>
      </c>
      <c r="BE153" s="165">
        <f t="shared" si="4"/>
        <v>0</v>
      </c>
      <c r="BF153" s="165">
        <f t="shared" si="5"/>
        <v>0</v>
      </c>
      <c r="BG153" s="165">
        <f t="shared" si="6"/>
        <v>0</v>
      </c>
      <c r="BH153" s="165">
        <f t="shared" si="7"/>
        <v>0</v>
      </c>
      <c r="BI153" s="165">
        <f t="shared" si="8"/>
        <v>0</v>
      </c>
      <c r="BJ153" s="18" t="s">
        <v>139</v>
      </c>
      <c r="BK153" s="165">
        <f t="shared" si="9"/>
        <v>0</v>
      </c>
      <c r="BL153" s="18" t="s">
        <v>648</v>
      </c>
      <c r="BM153" s="164" t="s">
        <v>584</v>
      </c>
    </row>
    <row r="154" spans="1:65" s="2" customFormat="1" ht="21.75" customHeight="1" x14ac:dyDescent="0.2">
      <c r="A154" s="33"/>
      <c r="B154" s="151"/>
      <c r="C154" s="201" t="s">
        <v>432</v>
      </c>
      <c r="D154" s="201" t="s">
        <v>383</v>
      </c>
      <c r="E154" s="202" t="s">
        <v>1430</v>
      </c>
      <c r="F154" s="203" t="s">
        <v>1431</v>
      </c>
      <c r="G154" s="204" t="s">
        <v>188</v>
      </c>
      <c r="H154" s="205">
        <v>1</v>
      </c>
      <c r="I154" s="206"/>
      <c r="J154" s="207">
        <f t="shared" si="0"/>
        <v>0</v>
      </c>
      <c r="K154" s="208"/>
      <c r="L154" s="209"/>
      <c r="M154" s="210" t="s">
        <v>1</v>
      </c>
      <c r="N154" s="211" t="s">
        <v>43</v>
      </c>
      <c r="O154" s="62"/>
      <c r="P154" s="162">
        <f t="shared" si="1"/>
        <v>0</v>
      </c>
      <c r="Q154" s="162">
        <v>0</v>
      </c>
      <c r="R154" s="162">
        <f t="shared" si="2"/>
        <v>0</v>
      </c>
      <c r="S154" s="162">
        <v>0</v>
      </c>
      <c r="T154" s="163">
        <f t="shared" si="3"/>
        <v>0</v>
      </c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R154" s="164" t="s">
        <v>1215</v>
      </c>
      <c r="AT154" s="164" t="s">
        <v>383</v>
      </c>
      <c r="AU154" s="164" t="s">
        <v>139</v>
      </c>
      <c r="AY154" s="18" t="s">
        <v>132</v>
      </c>
      <c r="BE154" s="165">
        <f t="shared" si="4"/>
        <v>0</v>
      </c>
      <c r="BF154" s="165">
        <f t="shared" si="5"/>
        <v>0</v>
      </c>
      <c r="BG154" s="165">
        <f t="shared" si="6"/>
        <v>0</v>
      </c>
      <c r="BH154" s="165">
        <f t="shared" si="7"/>
        <v>0</v>
      </c>
      <c r="BI154" s="165">
        <f t="shared" si="8"/>
        <v>0</v>
      </c>
      <c r="BJ154" s="18" t="s">
        <v>139</v>
      </c>
      <c r="BK154" s="165">
        <f t="shared" si="9"/>
        <v>0</v>
      </c>
      <c r="BL154" s="18" t="s">
        <v>648</v>
      </c>
      <c r="BM154" s="164" t="s">
        <v>594</v>
      </c>
    </row>
    <row r="155" spans="1:65" s="2" customFormat="1" ht="21.75" customHeight="1" x14ac:dyDescent="0.2">
      <c r="A155" s="33"/>
      <c r="B155" s="151"/>
      <c r="C155" s="152" t="s">
        <v>436</v>
      </c>
      <c r="D155" s="152" t="s">
        <v>134</v>
      </c>
      <c r="E155" s="153" t="s">
        <v>1432</v>
      </c>
      <c r="F155" s="154" t="s">
        <v>1433</v>
      </c>
      <c r="G155" s="155" t="s">
        <v>188</v>
      </c>
      <c r="H155" s="156">
        <v>1</v>
      </c>
      <c r="I155" s="157"/>
      <c r="J155" s="158">
        <f t="shared" si="0"/>
        <v>0</v>
      </c>
      <c r="K155" s="159"/>
      <c r="L155" s="34"/>
      <c r="M155" s="160" t="s">
        <v>1</v>
      </c>
      <c r="N155" s="161" t="s">
        <v>43</v>
      </c>
      <c r="O155" s="62"/>
      <c r="P155" s="162">
        <f t="shared" si="1"/>
        <v>0</v>
      </c>
      <c r="Q155" s="162">
        <v>0</v>
      </c>
      <c r="R155" s="162">
        <f t="shared" si="2"/>
        <v>0</v>
      </c>
      <c r="S155" s="162">
        <v>0</v>
      </c>
      <c r="T155" s="163">
        <f t="shared" si="3"/>
        <v>0</v>
      </c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R155" s="164" t="s">
        <v>648</v>
      </c>
      <c r="AT155" s="164" t="s">
        <v>134</v>
      </c>
      <c r="AU155" s="164" t="s">
        <v>139</v>
      </c>
      <c r="AY155" s="18" t="s">
        <v>132</v>
      </c>
      <c r="BE155" s="165">
        <f t="shared" si="4"/>
        <v>0</v>
      </c>
      <c r="BF155" s="165">
        <f t="shared" si="5"/>
        <v>0</v>
      </c>
      <c r="BG155" s="165">
        <f t="shared" si="6"/>
        <v>0</v>
      </c>
      <c r="BH155" s="165">
        <f t="shared" si="7"/>
        <v>0</v>
      </c>
      <c r="BI155" s="165">
        <f t="shared" si="8"/>
        <v>0</v>
      </c>
      <c r="BJ155" s="18" t="s">
        <v>139</v>
      </c>
      <c r="BK155" s="165">
        <f t="shared" si="9"/>
        <v>0</v>
      </c>
      <c r="BL155" s="18" t="s">
        <v>648</v>
      </c>
      <c r="BM155" s="164" t="s">
        <v>608</v>
      </c>
    </row>
    <row r="156" spans="1:65" s="2" customFormat="1" ht="16.5" customHeight="1" x14ac:dyDescent="0.2">
      <c r="A156" s="33"/>
      <c r="B156" s="151"/>
      <c r="C156" s="201" t="s">
        <v>442</v>
      </c>
      <c r="D156" s="201" t="s">
        <v>383</v>
      </c>
      <c r="E156" s="202" t="s">
        <v>1434</v>
      </c>
      <c r="F156" s="203" t="s">
        <v>1435</v>
      </c>
      <c r="G156" s="204" t="s">
        <v>188</v>
      </c>
      <c r="H156" s="205">
        <v>1</v>
      </c>
      <c r="I156" s="206"/>
      <c r="J156" s="207">
        <f t="shared" si="0"/>
        <v>0</v>
      </c>
      <c r="K156" s="208"/>
      <c r="L156" s="209"/>
      <c r="M156" s="210" t="s">
        <v>1</v>
      </c>
      <c r="N156" s="211" t="s">
        <v>43</v>
      </c>
      <c r="O156" s="62"/>
      <c r="P156" s="162">
        <f t="shared" si="1"/>
        <v>0</v>
      </c>
      <c r="Q156" s="162">
        <v>0</v>
      </c>
      <c r="R156" s="162">
        <f t="shared" si="2"/>
        <v>0</v>
      </c>
      <c r="S156" s="162">
        <v>0</v>
      </c>
      <c r="T156" s="163">
        <f t="shared" si="3"/>
        <v>0</v>
      </c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R156" s="164" t="s">
        <v>1215</v>
      </c>
      <c r="AT156" s="164" t="s">
        <v>383</v>
      </c>
      <c r="AU156" s="164" t="s">
        <v>139</v>
      </c>
      <c r="AY156" s="18" t="s">
        <v>132</v>
      </c>
      <c r="BE156" s="165">
        <f t="shared" si="4"/>
        <v>0</v>
      </c>
      <c r="BF156" s="165">
        <f t="shared" si="5"/>
        <v>0</v>
      </c>
      <c r="BG156" s="165">
        <f t="shared" si="6"/>
        <v>0</v>
      </c>
      <c r="BH156" s="165">
        <f t="shared" si="7"/>
        <v>0</v>
      </c>
      <c r="BI156" s="165">
        <f t="shared" si="8"/>
        <v>0</v>
      </c>
      <c r="BJ156" s="18" t="s">
        <v>139</v>
      </c>
      <c r="BK156" s="165">
        <f t="shared" si="9"/>
        <v>0</v>
      </c>
      <c r="BL156" s="18" t="s">
        <v>648</v>
      </c>
      <c r="BM156" s="164" t="s">
        <v>619</v>
      </c>
    </row>
    <row r="157" spans="1:65" s="2" customFormat="1" ht="16.5" customHeight="1" x14ac:dyDescent="0.2">
      <c r="A157" s="33"/>
      <c r="B157" s="151"/>
      <c r="C157" s="152" t="s">
        <v>450</v>
      </c>
      <c r="D157" s="152" t="s">
        <v>134</v>
      </c>
      <c r="E157" s="153" t="s">
        <v>1436</v>
      </c>
      <c r="F157" s="154" t="s">
        <v>1437</v>
      </c>
      <c r="G157" s="155" t="s">
        <v>188</v>
      </c>
      <c r="H157" s="156">
        <v>10</v>
      </c>
      <c r="I157" s="157"/>
      <c r="J157" s="158">
        <f t="shared" si="0"/>
        <v>0</v>
      </c>
      <c r="K157" s="159"/>
      <c r="L157" s="34"/>
      <c r="M157" s="160" t="s">
        <v>1</v>
      </c>
      <c r="N157" s="161" t="s">
        <v>43</v>
      </c>
      <c r="O157" s="62"/>
      <c r="P157" s="162">
        <f t="shared" si="1"/>
        <v>0</v>
      </c>
      <c r="Q157" s="162">
        <v>0</v>
      </c>
      <c r="R157" s="162">
        <f t="shared" si="2"/>
        <v>0</v>
      </c>
      <c r="S157" s="162">
        <v>0</v>
      </c>
      <c r="T157" s="163">
        <f t="shared" si="3"/>
        <v>0</v>
      </c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R157" s="164" t="s">
        <v>648</v>
      </c>
      <c r="AT157" s="164" t="s">
        <v>134</v>
      </c>
      <c r="AU157" s="164" t="s">
        <v>139</v>
      </c>
      <c r="AY157" s="18" t="s">
        <v>132</v>
      </c>
      <c r="BE157" s="165">
        <f t="shared" si="4"/>
        <v>0</v>
      </c>
      <c r="BF157" s="165">
        <f t="shared" si="5"/>
        <v>0</v>
      </c>
      <c r="BG157" s="165">
        <f t="shared" si="6"/>
        <v>0</v>
      </c>
      <c r="BH157" s="165">
        <f t="shared" si="7"/>
        <v>0</v>
      </c>
      <c r="BI157" s="165">
        <f t="shared" si="8"/>
        <v>0</v>
      </c>
      <c r="BJ157" s="18" t="s">
        <v>139</v>
      </c>
      <c r="BK157" s="165">
        <f t="shared" si="9"/>
        <v>0</v>
      </c>
      <c r="BL157" s="18" t="s">
        <v>648</v>
      </c>
      <c r="BM157" s="164" t="s">
        <v>632</v>
      </c>
    </row>
    <row r="158" spans="1:65" s="2" customFormat="1" ht="24.2" customHeight="1" x14ac:dyDescent="0.2">
      <c r="A158" s="33"/>
      <c r="B158" s="151"/>
      <c r="C158" s="201" t="s">
        <v>455</v>
      </c>
      <c r="D158" s="201" t="s">
        <v>383</v>
      </c>
      <c r="E158" s="202" t="s">
        <v>1438</v>
      </c>
      <c r="F158" s="203" t="s">
        <v>1439</v>
      </c>
      <c r="G158" s="204" t="s">
        <v>188</v>
      </c>
      <c r="H158" s="205">
        <v>10</v>
      </c>
      <c r="I158" s="206"/>
      <c r="J158" s="207">
        <f t="shared" si="0"/>
        <v>0</v>
      </c>
      <c r="K158" s="208"/>
      <c r="L158" s="209"/>
      <c r="M158" s="210" t="s">
        <v>1</v>
      </c>
      <c r="N158" s="211" t="s">
        <v>43</v>
      </c>
      <c r="O158" s="62"/>
      <c r="P158" s="162">
        <f t="shared" si="1"/>
        <v>0</v>
      </c>
      <c r="Q158" s="162">
        <v>0</v>
      </c>
      <c r="R158" s="162">
        <f t="shared" si="2"/>
        <v>0</v>
      </c>
      <c r="S158" s="162">
        <v>0</v>
      </c>
      <c r="T158" s="163">
        <f t="shared" si="3"/>
        <v>0</v>
      </c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R158" s="164" t="s">
        <v>1215</v>
      </c>
      <c r="AT158" s="164" t="s">
        <v>383</v>
      </c>
      <c r="AU158" s="164" t="s">
        <v>139</v>
      </c>
      <c r="AY158" s="18" t="s">
        <v>132</v>
      </c>
      <c r="BE158" s="165">
        <f t="shared" si="4"/>
        <v>0</v>
      </c>
      <c r="BF158" s="165">
        <f t="shared" si="5"/>
        <v>0</v>
      </c>
      <c r="BG158" s="165">
        <f t="shared" si="6"/>
        <v>0</v>
      </c>
      <c r="BH158" s="165">
        <f t="shared" si="7"/>
        <v>0</v>
      </c>
      <c r="BI158" s="165">
        <f t="shared" si="8"/>
        <v>0</v>
      </c>
      <c r="BJ158" s="18" t="s">
        <v>139</v>
      </c>
      <c r="BK158" s="165">
        <f t="shared" si="9"/>
        <v>0</v>
      </c>
      <c r="BL158" s="18" t="s">
        <v>648</v>
      </c>
      <c r="BM158" s="164" t="s">
        <v>648</v>
      </c>
    </row>
    <row r="159" spans="1:65" s="2" customFormat="1" ht="16.5" customHeight="1" x14ac:dyDescent="0.2">
      <c r="A159" s="33"/>
      <c r="B159" s="151"/>
      <c r="C159" s="152" t="s">
        <v>462</v>
      </c>
      <c r="D159" s="152" t="s">
        <v>134</v>
      </c>
      <c r="E159" s="153" t="s">
        <v>1440</v>
      </c>
      <c r="F159" s="154" t="s">
        <v>1441</v>
      </c>
      <c r="G159" s="155" t="s">
        <v>188</v>
      </c>
      <c r="H159" s="156">
        <v>4</v>
      </c>
      <c r="I159" s="157"/>
      <c r="J159" s="158">
        <f t="shared" si="0"/>
        <v>0</v>
      </c>
      <c r="K159" s="159"/>
      <c r="L159" s="34"/>
      <c r="M159" s="160" t="s">
        <v>1</v>
      </c>
      <c r="N159" s="161" t="s">
        <v>43</v>
      </c>
      <c r="O159" s="62"/>
      <c r="P159" s="162">
        <f t="shared" si="1"/>
        <v>0</v>
      </c>
      <c r="Q159" s="162">
        <v>0</v>
      </c>
      <c r="R159" s="162">
        <f t="shared" si="2"/>
        <v>0</v>
      </c>
      <c r="S159" s="162">
        <v>0</v>
      </c>
      <c r="T159" s="163">
        <f t="shared" si="3"/>
        <v>0</v>
      </c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R159" s="164" t="s">
        <v>648</v>
      </c>
      <c r="AT159" s="164" t="s">
        <v>134</v>
      </c>
      <c r="AU159" s="164" t="s">
        <v>139</v>
      </c>
      <c r="AY159" s="18" t="s">
        <v>132</v>
      </c>
      <c r="BE159" s="165">
        <f t="shared" si="4"/>
        <v>0</v>
      </c>
      <c r="BF159" s="165">
        <f t="shared" si="5"/>
        <v>0</v>
      </c>
      <c r="BG159" s="165">
        <f t="shared" si="6"/>
        <v>0</v>
      </c>
      <c r="BH159" s="165">
        <f t="shared" si="7"/>
        <v>0</v>
      </c>
      <c r="BI159" s="165">
        <f t="shared" si="8"/>
        <v>0</v>
      </c>
      <c r="BJ159" s="18" t="s">
        <v>139</v>
      </c>
      <c r="BK159" s="165">
        <f t="shared" si="9"/>
        <v>0</v>
      </c>
      <c r="BL159" s="18" t="s">
        <v>648</v>
      </c>
      <c r="BM159" s="164" t="s">
        <v>657</v>
      </c>
    </row>
    <row r="160" spans="1:65" s="2" customFormat="1" ht="16.5" customHeight="1" x14ac:dyDescent="0.2">
      <c r="A160" s="33"/>
      <c r="B160" s="151"/>
      <c r="C160" s="201" t="s">
        <v>1228</v>
      </c>
      <c r="D160" s="201" t="s">
        <v>383</v>
      </c>
      <c r="E160" s="202" t="s">
        <v>1442</v>
      </c>
      <c r="F160" s="203" t="s">
        <v>1443</v>
      </c>
      <c r="G160" s="204" t="s">
        <v>188</v>
      </c>
      <c r="H160" s="205">
        <v>4</v>
      </c>
      <c r="I160" s="206"/>
      <c r="J160" s="207">
        <f t="shared" si="0"/>
        <v>0</v>
      </c>
      <c r="K160" s="208"/>
      <c r="L160" s="209"/>
      <c r="M160" s="210" t="s">
        <v>1</v>
      </c>
      <c r="N160" s="211" t="s">
        <v>43</v>
      </c>
      <c r="O160" s="62"/>
      <c r="P160" s="162">
        <f t="shared" si="1"/>
        <v>0</v>
      </c>
      <c r="Q160" s="162">
        <v>0</v>
      </c>
      <c r="R160" s="162">
        <f t="shared" si="2"/>
        <v>0</v>
      </c>
      <c r="S160" s="162">
        <v>0</v>
      </c>
      <c r="T160" s="163">
        <f t="shared" si="3"/>
        <v>0</v>
      </c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R160" s="164" t="s">
        <v>1215</v>
      </c>
      <c r="AT160" s="164" t="s">
        <v>383</v>
      </c>
      <c r="AU160" s="164" t="s">
        <v>139</v>
      </c>
      <c r="AY160" s="18" t="s">
        <v>132</v>
      </c>
      <c r="BE160" s="165">
        <f t="shared" si="4"/>
        <v>0</v>
      </c>
      <c r="BF160" s="165">
        <f t="shared" si="5"/>
        <v>0</v>
      </c>
      <c r="BG160" s="165">
        <f t="shared" si="6"/>
        <v>0</v>
      </c>
      <c r="BH160" s="165">
        <f t="shared" si="7"/>
        <v>0</v>
      </c>
      <c r="BI160" s="165">
        <f t="shared" si="8"/>
        <v>0</v>
      </c>
      <c r="BJ160" s="18" t="s">
        <v>139</v>
      </c>
      <c r="BK160" s="165">
        <f t="shared" si="9"/>
        <v>0</v>
      </c>
      <c r="BL160" s="18" t="s">
        <v>648</v>
      </c>
      <c r="BM160" s="164" t="s">
        <v>670</v>
      </c>
    </row>
    <row r="161" spans="1:65" s="2" customFormat="1" ht="16.5" customHeight="1" x14ac:dyDescent="0.2">
      <c r="A161" s="33"/>
      <c r="B161" s="151"/>
      <c r="C161" s="152" t="s">
        <v>468</v>
      </c>
      <c r="D161" s="152" t="s">
        <v>134</v>
      </c>
      <c r="E161" s="153" t="s">
        <v>1444</v>
      </c>
      <c r="F161" s="154" t="s">
        <v>1445</v>
      </c>
      <c r="G161" s="155" t="s">
        <v>188</v>
      </c>
      <c r="H161" s="156">
        <v>4</v>
      </c>
      <c r="I161" s="157"/>
      <c r="J161" s="158">
        <f t="shared" si="0"/>
        <v>0</v>
      </c>
      <c r="K161" s="159"/>
      <c r="L161" s="34"/>
      <c r="M161" s="160" t="s">
        <v>1</v>
      </c>
      <c r="N161" s="161" t="s">
        <v>43</v>
      </c>
      <c r="O161" s="62"/>
      <c r="P161" s="162">
        <f t="shared" si="1"/>
        <v>0</v>
      </c>
      <c r="Q161" s="162">
        <v>0</v>
      </c>
      <c r="R161" s="162">
        <f t="shared" si="2"/>
        <v>0</v>
      </c>
      <c r="S161" s="162">
        <v>0</v>
      </c>
      <c r="T161" s="163">
        <f t="shared" si="3"/>
        <v>0</v>
      </c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R161" s="164" t="s">
        <v>648</v>
      </c>
      <c r="AT161" s="164" t="s">
        <v>134</v>
      </c>
      <c r="AU161" s="164" t="s">
        <v>139</v>
      </c>
      <c r="AY161" s="18" t="s">
        <v>132</v>
      </c>
      <c r="BE161" s="165">
        <f t="shared" si="4"/>
        <v>0</v>
      </c>
      <c r="BF161" s="165">
        <f t="shared" si="5"/>
        <v>0</v>
      </c>
      <c r="BG161" s="165">
        <f t="shared" si="6"/>
        <v>0</v>
      </c>
      <c r="BH161" s="165">
        <f t="shared" si="7"/>
        <v>0</v>
      </c>
      <c r="BI161" s="165">
        <f t="shared" si="8"/>
        <v>0</v>
      </c>
      <c r="BJ161" s="18" t="s">
        <v>139</v>
      </c>
      <c r="BK161" s="165">
        <f t="shared" si="9"/>
        <v>0</v>
      </c>
      <c r="BL161" s="18" t="s">
        <v>648</v>
      </c>
      <c r="BM161" s="164" t="s">
        <v>680</v>
      </c>
    </row>
    <row r="162" spans="1:65" s="2" customFormat="1" ht="16.5" customHeight="1" x14ac:dyDescent="0.2">
      <c r="A162" s="33"/>
      <c r="B162" s="151"/>
      <c r="C162" s="201" t="s">
        <v>474</v>
      </c>
      <c r="D162" s="201" t="s">
        <v>383</v>
      </c>
      <c r="E162" s="202" t="s">
        <v>1446</v>
      </c>
      <c r="F162" s="203" t="s">
        <v>1447</v>
      </c>
      <c r="G162" s="204" t="s">
        <v>188</v>
      </c>
      <c r="H162" s="205">
        <v>4</v>
      </c>
      <c r="I162" s="206"/>
      <c r="J162" s="207">
        <f t="shared" si="0"/>
        <v>0</v>
      </c>
      <c r="K162" s="208"/>
      <c r="L162" s="209"/>
      <c r="M162" s="210" t="s">
        <v>1</v>
      </c>
      <c r="N162" s="211" t="s">
        <v>43</v>
      </c>
      <c r="O162" s="62"/>
      <c r="P162" s="162">
        <f t="shared" si="1"/>
        <v>0</v>
      </c>
      <c r="Q162" s="162">
        <v>0</v>
      </c>
      <c r="R162" s="162">
        <f t="shared" si="2"/>
        <v>0</v>
      </c>
      <c r="S162" s="162">
        <v>0</v>
      </c>
      <c r="T162" s="163">
        <f t="shared" si="3"/>
        <v>0</v>
      </c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R162" s="164" t="s">
        <v>1215</v>
      </c>
      <c r="AT162" s="164" t="s">
        <v>383</v>
      </c>
      <c r="AU162" s="164" t="s">
        <v>139</v>
      </c>
      <c r="AY162" s="18" t="s">
        <v>132</v>
      </c>
      <c r="BE162" s="165">
        <f t="shared" si="4"/>
        <v>0</v>
      </c>
      <c r="BF162" s="165">
        <f t="shared" si="5"/>
        <v>0</v>
      </c>
      <c r="BG162" s="165">
        <f t="shared" si="6"/>
        <v>0</v>
      </c>
      <c r="BH162" s="165">
        <f t="shared" si="7"/>
        <v>0</v>
      </c>
      <c r="BI162" s="165">
        <f t="shared" si="8"/>
        <v>0</v>
      </c>
      <c r="BJ162" s="18" t="s">
        <v>139</v>
      </c>
      <c r="BK162" s="165">
        <f t="shared" si="9"/>
        <v>0</v>
      </c>
      <c r="BL162" s="18" t="s">
        <v>648</v>
      </c>
      <c r="BM162" s="164" t="s">
        <v>691</v>
      </c>
    </row>
    <row r="163" spans="1:65" s="2" customFormat="1" ht="16.5" customHeight="1" x14ac:dyDescent="0.2">
      <c r="A163" s="33"/>
      <c r="B163" s="151"/>
      <c r="C163" s="152" t="s">
        <v>478</v>
      </c>
      <c r="D163" s="152" t="s">
        <v>134</v>
      </c>
      <c r="E163" s="153" t="s">
        <v>1448</v>
      </c>
      <c r="F163" s="154" t="s">
        <v>1449</v>
      </c>
      <c r="G163" s="155" t="s">
        <v>188</v>
      </c>
      <c r="H163" s="156">
        <v>4</v>
      </c>
      <c r="I163" s="157"/>
      <c r="J163" s="158">
        <f t="shared" si="0"/>
        <v>0</v>
      </c>
      <c r="K163" s="159"/>
      <c r="L163" s="34"/>
      <c r="M163" s="160" t="s">
        <v>1</v>
      </c>
      <c r="N163" s="161" t="s">
        <v>43</v>
      </c>
      <c r="O163" s="62"/>
      <c r="P163" s="162">
        <f t="shared" si="1"/>
        <v>0</v>
      </c>
      <c r="Q163" s="162">
        <v>0</v>
      </c>
      <c r="R163" s="162">
        <f t="shared" si="2"/>
        <v>0</v>
      </c>
      <c r="S163" s="162">
        <v>0</v>
      </c>
      <c r="T163" s="163">
        <f t="shared" si="3"/>
        <v>0</v>
      </c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R163" s="164" t="s">
        <v>648</v>
      </c>
      <c r="AT163" s="164" t="s">
        <v>134</v>
      </c>
      <c r="AU163" s="164" t="s">
        <v>139</v>
      </c>
      <c r="AY163" s="18" t="s">
        <v>132</v>
      </c>
      <c r="BE163" s="165">
        <f t="shared" si="4"/>
        <v>0</v>
      </c>
      <c r="BF163" s="165">
        <f t="shared" si="5"/>
        <v>0</v>
      </c>
      <c r="BG163" s="165">
        <f t="shared" si="6"/>
        <v>0</v>
      </c>
      <c r="BH163" s="165">
        <f t="shared" si="7"/>
        <v>0</v>
      </c>
      <c r="BI163" s="165">
        <f t="shared" si="8"/>
        <v>0</v>
      </c>
      <c r="BJ163" s="18" t="s">
        <v>139</v>
      </c>
      <c r="BK163" s="165">
        <f t="shared" si="9"/>
        <v>0</v>
      </c>
      <c r="BL163" s="18" t="s">
        <v>648</v>
      </c>
      <c r="BM163" s="164" t="s">
        <v>701</v>
      </c>
    </row>
    <row r="164" spans="1:65" s="2" customFormat="1" ht="16.5" customHeight="1" x14ac:dyDescent="0.2">
      <c r="A164" s="33"/>
      <c r="B164" s="151"/>
      <c r="C164" s="201" t="s">
        <v>483</v>
      </c>
      <c r="D164" s="201" t="s">
        <v>383</v>
      </c>
      <c r="E164" s="202" t="s">
        <v>1450</v>
      </c>
      <c r="F164" s="203" t="s">
        <v>1451</v>
      </c>
      <c r="G164" s="204" t="s">
        <v>188</v>
      </c>
      <c r="H164" s="205">
        <v>4</v>
      </c>
      <c r="I164" s="206"/>
      <c r="J164" s="207">
        <f t="shared" si="0"/>
        <v>0</v>
      </c>
      <c r="K164" s="208"/>
      <c r="L164" s="209"/>
      <c r="M164" s="210" t="s">
        <v>1</v>
      </c>
      <c r="N164" s="211" t="s">
        <v>43</v>
      </c>
      <c r="O164" s="62"/>
      <c r="P164" s="162">
        <f t="shared" si="1"/>
        <v>0</v>
      </c>
      <c r="Q164" s="162">
        <v>0</v>
      </c>
      <c r="R164" s="162">
        <f t="shared" si="2"/>
        <v>0</v>
      </c>
      <c r="S164" s="162">
        <v>0</v>
      </c>
      <c r="T164" s="163">
        <f t="shared" si="3"/>
        <v>0</v>
      </c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R164" s="164" t="s">
        <v>1215</v>
      </c>
      <c r="AT164" s="164" t="s">
        <v>383</v>
      </c>
      <c r="AU164" s="164" t="s">
        <v>139</v>
      </c>
      <c r="AY164" s="18" t="s">
        <v>132</v>
      </c>
      <c r="BE164" s="165">
        <f t="shared" si="4"/>
        <v>0</v>
      </c>
      <c r="BF164" s="165">
        <f t="shared" si="5"/>
        <v>0</v>
      </c>
      <c r="BG164" s="165">
        <f t="shared" si="6"/>
        <v>0</v>
      </c>
      <c r="BH164" s="165">
        <f t="shared" si="7"/>
        <v>0</v>
      </c>
      <c r="BI164" s="165">
        <f t="shared" si="8"/>
        <v>0</v>
      </c>
      <c r="BJ164" s="18" t="s">
        <v>139</v>
      </c>
      <c r="BK164" s="165">
        <f t="shared" si="9"/>
        <v>0</v>
      </c>
      <c r="BL164" s="18" t="s">
        <v>648</v>
      </c>
      <c r="BM164" s="164" t="s">
        <v>709</v>
      </c>
    </row>
    <row r="165" spans="1:65" s="2" customFormat="1" ht="21.75" customHeight="1" x14ac:dyDescent="0.2">
      <c r="A165" s="33"/>
      <c r="B165" s="151"/>
      <c r="C165" s="152" t="s">
        <v>488</v>
      </c>
      <c r="D165" s="152" t="s">
        <v>134</v>
      </c>
      <c r="E165" s="153" t="s">
        <v>1452</v>
      </c>
      <c r="F165" s="154" t="s">
        <v>1453</v>
      </c>
      <c r="G165" s="155" t="s">
        <v>188</v>
      </c>
      <c r="H165" s="156">
        <v>8</v>
      </c>
      <c r="I165" s="157"/>
      <c r="J165" s="158">
        <f t="shared" si="0"/>
        <v>0</v>
      </c>
      <c r="K165" s="159"/>
      <c r="L165" s="34"/>
      <c r="M165" s="160" t="s">
        <v>1</v>
      </c>
      <c r="N165" s="161" t="s">
        <v>43</v>
      </c>
      <c r="O165" s="62"/>
      <c r="P165" s="162">
        <f t="shared" si="1"/>
        <v>0</v>
      </c>
      <c r="Q165" s="162">
        <v>0</v>
      </c>
      <c r="R165" s="162">
        <f t="shared" si="2"/>
        <v>0</v>
      </c>
      <c r="S165" s="162">
        <v>0</v>
      </c>
      <c r="T165" s="163">
        <f t="shared" si="3"/>
        <v>0</v>
      </c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R165" s="164" t="s">
        <v>648</v>
      </c>
      <c r="AT165" s="164" t="s">
        <v>134</v>
      </c>
      <c r="AU165" s="164" t="s">
        <v>139</v>
      </c>
      <c r="AY165" s="18" t="s">
        <v>132</v>
      </c>
      <c r="BE165" s="165">
        <f t="shared" si="4"/>
        <v>0</v>
      </c>
      <c r="BF165" s="165">
        <f t="shared" si="5"/>
        <v>0</v>
      </c>
      <c r="BG165" s="165">
        <f t="shared" si="6"/>
        <v>0</v>
      </c>
      <c r="BH165" s="165">
        <f t="shared" si="7"/>
        <v>0</v>
      </c>
      <c r="BI165" s="165">
        <f t="shared" si="8"/>
        <v>0</v>
      </c>
      <c r="BJ165" s="18" t="s">
        <v>139</v>
      </c>
      <c r="BK165" s="165">
        <f t="shared" si="9"/>
        <v>0</v>
      </c>
      <c r="BL165" s="18" t="s">
        <v>648</v>
      </c>
      <c r="BM165" s="164" t="s">
        <v>721</v>
      </c>
    </row>
    <row r="166" spans="1:65" s="2" customFormat="1" ht="24.2" customHeight="1" x14ac:dyDescent="0.2">
      <c r="A166" s="33"/>
      <c r="B166" s="151"/>
      <c r="C166" s="201" t="s">
        <v>494</v>
      </c>
      <c r="D166" s="201" t="s">
        <v>383</v>
      </c>
      <c r="E166" s="202" t="s">
        <v>1454</v>
      </c>
      <c r="F166" s="203" t="s">
        <v>1455</v>
      </c>
      <c r="G166" s="204" t="s">
        <v>188</v>
      </c>
      <c r="H166" s="205">
        <v>8</v>
      </c>
      <c r="I166" s="206"/>
      <c r="J166" s="207">
        <f t="shared" si="0"/>
        <v>0</v>
      </c>
      <c r="K166" s="208"/>
      <c r="L166" s="209"/>
      <c r="M166" s="210" t="s">
        <v>1</v>
      </c>
      <c r="N166" s="211" t="s">
        <v>43</v>
      </c>
      <c r="O166" s="62"/>
      <c r="P166" s="162">
        <f t="shared" si="1"/>
        <v>0</v>
      </c>
      <c r="Q166" s="162">
        <v>0</v>
      </c>
      <c r="R166" s="162">
        <f t="shared" si="2"/>
        <v>0</v>
      </c>
      <c r="S166" s="162">
        <v>0</v>
      </c>
      <c r="T166" s="163">
        <f t="shared" si="3"/>
        <v>0</v>
      </c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R166" s="164" t="s">
        <v>1215</v>
      </c>
      <c r="AT166" s="164" t="s">
        <v>383</v>
      </c>
      <c r="AU166" s="164" t="s">
        <v>139</v>
      </c>
      <c r="AY166" s="18" t="s">
        <v>132</v>
      </c>
      <c r="BE166" s="165">
        <f t="shared" si="4"/>
        <v>0</v>
      </c>
      <c r="BF166" s="165">
        <f t="shared" si="5"/>
        <v>0</v>
      </c>
      <c r="BG166" s="165">
        <f t="shared" si="6"/>
        <v>0</v>
      </c>
      <c r="BH166" s="165">
        <f t="shared" si="7"/>
        <v>0</v>
      </c>
      <c r="BI166" s="165">
        <f t="shared" si="8"/>
        <v>0</v>
      </c>
      <c r="BJ166" s="18" t="s">
        <v>139</v>
      </c>
      <c r="BK166" s="165">
        <f t="shared" si="9"/>
        <v>0</v>
      </c>
      <c r="BL166" s="18" t="s">
        <v>648</v>
      </c>
      <c r="BM166" s="164" t="s">
        <v>731</v>
      </c>
    </row>
    <row r="167" spans="1:65" s="2" customFormat="1" ht="21.75" customHeight="1" x14ac:dyDescent="0.2">
      <c r="A167" s="33"/>
      <c r="B167" s="151"/>
      <c r="C167" s="152" t="s">
        <v>501</v>
      </c>
      <c r="D167" s="152" t="s">
        <v>134</v>
      </c>
      <c r="E167" s="153" t="s">
        <v>1456</v>
      </c>
      <c r="F167" s="154" t="s">
        <v>1457</v>
      </c>
      <c r="G167" s="155" t="s">
        <v>188</v>
      </c>
      <c r="H167" s="156">
        <v>2</v>
      </c>
      <c r="I167" s="157"/>
      <c r="J167" s="158">
        <f t="shared" si="0"/>
        <v>0</v>
      </c>
      <c r="K167" s="159"/>
      <c r="L167" s="34"/>
      <c r="M167" s="160" t="s">
        <v>1</v>
      </c>
      <c r="N167" s="161" t="s">
        <v>43</v>
      </c>
      <c r="O167" s="62"/>
      <c r="P167" s="162">
        <f t="shared" si="1"/>
        <v>0</v>
      </c>
      <c r="Q167" s="162">
        <v>0</v>
      </c>
      <c r="R167" s="162">
        <f t="shared" si="2"/>
        <v>0</v>
      </c>
      <c r="S167" s="162">
        <v>0</v>
      </c>
      <c r="T167" s="163">
        <f t="shared" si="3"/>
        <v>0</v>
      </c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R167" s="164" t="s">
        <v>648</v>
      </c>
      <c r="AT167" s="164" t="s">
        <v>134</v>
      </c>
      <c r="AU167" s="164" t="s">
        <v>139</v>
      </c>
      <c r="AY167" s="18" t="s">
        <v>132</v>
      </c>
      <c r="BE167" s="165">
        <f t="shared" si="4"/>
        <v>0</v>
      </c>
      <c r="BF167" s="165">
        <f t="shared" si="5"/>
        <v>0</v>
      </c>
      <c r="BG167" s="165">
        <f t="shared" si="6"/>
        <v>0</v>
      </c>
      <c r="BH167" s="165">
        <f t="shared" si="7"/>
        <v>0</v>
      </c>
      <c r="BI167" s="165">
        <f t="shared" si="8"/>
        <v>0</v>
      </c>
      <c r="BJ167" s="18" t="s">
        <v>139</v>
      </c>
      <c r="BK167" s="165">
        <f t="shared" si="9"/>
        <v>0</v>
      </c>
      <c r="BL167" s="18" t="s">
        <v>648</v>
      </c>
      <c r="BM167" s="164" t="s">
        <v>743</v>
      </c>
    </row>
    <row r="168" spans="1:65" s="2" customFormat="1" ht="24.2" customHeight="1" x14ac:dyDescent="0.2">
      <c r="A168" s="33"/>
      <c r="B168" s="151"/>
      <c r="C168" s="201" t="s">
        <v>511</v>
      </c>
      <c r="D168" s="201" t="s">
        <v>383</v>
      </c>
      <c r="E168" s="202" t="s">
        <v>1458</v>
      </c>
      <c r="F168" s="203" t="s">
        <v>1459</v>
      </c>
      <c r="G168" s="204" t="s">
        <v>188</v>
      </c>
      <c r="H168" s="205">
        <v>2</v>
      </c>
      <c r="I168" s="206"/>
      <c r="J168" s="207">
        <f t="shared" si="0"/>
        <v>0</v>
      </c>
      <c r="K168" s="208"/>
      <c r="L168" s="209"/>
      <c r="M168" s="210" t="s">
        <v>1</v>
      </c>
      <c r="N168" s="211" t="s">
        <v>43</v>
      </c>
      <c r="O168" s="62"/>
      <c r="P168" s="162">
        <f t="shared" si="1"/>
        <v>0</v>
      </c>
      <c r="Q168" s="162">
        <v>0</v>
      </c>
      <c r="R168" s="162">
        <f t="shared" si="2"/>
        <v>0</v>
      </c>
      <c r="S168" s="162">
        <v>0</v>
      </c>
      <c r="T168" s="163">
        <f t="shared" si="3"/>
        <v>0</v>
      </c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R168" s="164" t="s">
        <v>1215</v>
      </c>
      <c r="AT168" s="164" t="s">
        <v>383</v>
      </c>
      <c r="AU168" s="164" t="s">
        <v>139</v>
      </c>
      <c r="AY168" s="18" t="s">
        <v>132</v>
      </c>
      <c r="BE168" s="165">
        <f t="shared" si="4"/>
        <v>0</v>
      </c>
      <c r="BF168" s="165">
        <f t="shared" si="5"/>
        <v>0</v>
      </c>
      <c r="BG168" s="165">
        <f t="shared" si="6"/>
        <v>0</v>
      </c>
      <c r="BH168" s="165">
        <f t="shared" si="7"/>
        <v>0</v>
      </c>
      <c r="BI168" s="165">
        <f t="shared" si="8"/>
        <v>0</v>
      </c>
      <c r="BJ168" s="18" t="s">
        <v>139</v>
      </c>
      <c r="BK168" s="165">
        <f t="shared" si="9"/>
        <v>0</v>
      </c>
      <c r="BL168" s="18" t="s">
        <v>648</v>
      </c>
      <c r="BM168" s="164" t="s">
        <v>742</v>
      </c>
    </row>
    <row r="169" spans="1:65" s="2" customFormat="1" ht="21.75" customHeight="1" x14ac:dyDescent="0.2">
      <c r="A169" s="33"/>
      <c r="B169" s="151"/>
      <c r="C169" s="152" t="s">
        <v>516</v>
      </c>
      <c r="D169" s="152" t="s">
        <v>134</v>
      </c>
      <c r="E169" s="153" t="s">
        <v>1428</v>
      </c>
      <c r="F169" s="154" t="s">
        <v>1429</v>
      </c>
      <c r="G169" s="155" t="s">
        <v>188</v>
      </c>
      <c r="H169" s="156">
        <v>8</v>
      </c>
      <c r="I169" s="157"/>
      <c r="J169" s="158">
        <f t="shared" si="0"/>
        <v>0</v>
      </c>
      <c r="K169" s="159"/>
      <c r="L169" s="34"/>
      <c r="M169" s="160" t="s">
        <v>1</v>
      </c>
      <c r="N169" s="161" t="s">
        <v>43</v>
      </c>
      <c r="O169" s="62"/>
      <c r="P169" s="162">
        <f t="shared" si="1"/>
        <v>0</v>
      </c>
      <c r="Q169" s="162">
        <v>0</v>
      </c>
      <c r="R169" s="162">
        <f t="shared" si="2"/>
        <v>0</v>
      </c>
      <c r="S169" s="162">
        <v>0</v>
      </c>
      <c r="T169" s="163">
        <f t="shared" si="3"/>
        <v>0</v>
      </c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R169" s="164" t="s">
        <v>648</v>
      </c>
      <c r="AT169" s="164" t="s">
        <v>134</v>
      </c>
      <c r="AU169" s="164" t="s">
        <v>139</v>
      </c>
      <c r="AY169" s="18" t="s">
        <v>132</v>
      </c>
      <c r="BE169" s="165">
        <f t="shared" si="4"/>
        <v>0</v>
      </c>
      <c r="BF169" s="165">
        <f t="shared" si="5"/>
        <v>0</v>
      </c>
      <c r="BG169" s="165">
        <f t="shared" si="6"/>
        <v>0</v>
      </c>
      <c r="BH169" s="165">
        <f t="shared" si="7"/>
        <v>0</v>
      </c>
      <c r="BI169" s="165">
        <f t="shared" si="8"/>
        <v>0</v>
      </c>
      <c r="BJ169" s="18" t="s">
        <v>139</v>
      </c>
      <c r="BK169" s="165">
        <f t="shared" si="9"/>
        <v>0</v>
      </c>
      <c r="BL169" s="18" t="s">
        <v>648</v>
      </c>
      <c r="BM169" s="164" t="s">
        <v>766</v>
      </c>
    </row>
    <row r="170" spans="1:65" s="2" customFormat="1" ht="21.75" customHeight="1" x14ac:dyDescent="0.2">
      <c r="A170" s="33"/>
      <c r="B170" s="151"/>
      <c r="C170" s="201" t="s">
        <v>526</v>
      </c>
      <c r="D170" s="201" t="s">
        <v>383</v>
      </c>
      <c r="E170" s="202" t="s">
        <v>1460</v>
      </c>
      <c r="F170" s="203" t="s">
        <v>1461</v>
      </c>
      <c r="G170" s="204" t="s">
        <v>188</v>
      </c>
      <c r="H170" s="205">
        <v>8</v>
      </c>
      <c r="I170" s="206"/>
      <c r="J170" s="207">
        <f t="shared" si="0"/>
        <v>0</v>
      </c>
      <c r="K170" s="208"/>
      <c r="L170" s="209"/>
      <c r="M170" s="210" t="s">
        <v>1</v>
      </c>
      <c r="N170" s="211" t="s">
        <v>43</v>
      </c>
      <c r="O170" s="62"/>
      <c r="P170" s="162">
        <f t="shared" si="1"/>
        <v>0</v>
      </c>
      <c r="Q170" s="162">
        <v>0</v>
      </c>
      <c r="R170" s="162">
        <f t="shared" si="2"/>
        <v>0</v>
      </c>
      <c r="S170" s="162">
        <v>0</v>
      </c>
      <c r="T170" s="163">
        <f t="shared" si="3"/>
        <v>0</v>
      </c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R170" s="164" t="s">
        <v>1215</v>
      </c>
      <c r="AT170" s="164" t="s">
        <v>383</v>
      </c>
      <c r="AU170" s="164" t="s">
        <v>139</v>
      </c>
      <c r="AY170" s="18" t="s">
        <v>132</v>
      </c>
      <c r="BE170" s="165">
        <f t="shared" si="4"/>
        <v>0</v>
      </c>
      <c r="BF170" s="165">
        <f t="shared" si="5"/>
        <v>0</v>
      </c>
      <c r="BG170" s="165">
        <f t="shared" si="6"/>
        <v>0</v>
      </c>
      <c r="BH170" s="165">
        <f t="shared" si="7"/>
        <v>0</v>
      </c>
      <c r="BI170" s="165">
        <f t="shared" si="8"/>
        <v>0</v>
      </c>
      <c r="BJ170" s="18" t="s">
        <v>139</v>
      </c>
      <c r="BK170" s="165">
        <f t="shared" si="9"/>
        <v>0</v>
      </c>
      <c r="BL170" s="18" t="s">
        <v>648</v>
      </c>
      <c r="BM170" s="164" t="s">
        <v>778</v>
      </c>
    </row>
    <row r="171" spans="1:65" s="2" customFormat="1" ht="16.5" customHeight="1" x14ac:dyDescent="0.2">
      <c r="A171" s="33"/>
      <c r="B171" s="151"/>
      <c r="C171" s="152" t="s">
        <v>532</v>
      </c>
      <c r="D171" s="152" t="s">
        <v>134</v>
      </c>
      <c r="E171" s="153" t="s">
        <v>1462</v>
      </c>
      <c r="F171" s="154" t="s">
        <v>1463</v>
      </c>
      <c r="G171" s="155" t="s">
        <v>176</v>
      </c>
      <c r="H171" s="156">
        <v>16</v>
      </c>
      <c r="I171" s="157"/>
      <c r="J171" s="158">
        <f t="shared" si="0"/>
        <v>0</v>
      </c>
      <c r="K171" s="159"/>
      <c r="L171" s="34"/>
      <c r="M171" s="160" t="s">
        <v>1</v>
      </c>
      <c r="N171" s="161" t="s">
        <v>43</v>
      </c>
      <c r="O171" s="62"/>
      <c r="P171" s="162">
        <f t="shared" si="1"/>
        <v>0</v>
      </c>
      <c r="Q171" s="162">
        <v>0</v>
      </c>
      <c r="R171" s="162">
        <f t="shared" si="2"/>
        <v>0</v>
      </c>
      <c r="S171" s="162">
        <v>0</v>
      </c>
      <c r="T171" s="163">
        <f t="shared" si="3"/>
        <v>0</v>
      </c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R171" s="164" t="s">
        <v>648</v>
      </c>
      <c r="AT171" s="164" t="s">
        <v>134</v>
      </c>
      <c r="AU171" s="164" t="s">
        <v>139</v>
      </c>
      <c r="AY171" s="18" t="s">
        <v>132</v>
      </c>
      <c r="BE171" s="165">
        <f t="shared" si="4"/>
        <v>0</v>
      </c>
      <c r="BF171" s="165">
        <f t="shared" si="5"/>
        <v>0</v>
      </c>
      <c r="BG171" s="165">
        <f t="shared" si="6"/>
        <v>0</v>
      </c>
      <c r="BH171" s="165">
        <f t="shared" si="7"/>
        <v>0</v>
      </c>
      <c r="BI171" s="165">
        <f t="shared" si="8"/>
        <v>0</v>
      </c>
      <c r="BJ171" s="18" t="s">
        <v>139</v>
      </c>
      <c r="BK171" s="165">
        <f t="shared" si="9"/>
        <v>0</v>
      </c>
      <c r="BL171" s="18" t="s">
        <v>648</v>
      </c>
      <c r="BM171" s="164" t="s">
        <v>789</v>
      </c>
    </row>
    <row r="172" spans="1:65" s="2" customFormat="1" ht="16.5" customHeight="1" x14ac:dyDescent="0.2">
      <c r="A172" s="33"/>
      <c r="B172" s="151"/>
      <c r="C172" s="201" t="s">
        <v>539</v>
      </c>
      <c r="D172" s="201" t="s">
        <v>383</v>
      </c>
      <c r="E172" s="202" t="s">
        <v>1464</v>
      </c>
      <c r="F172" s="203" t="s">
        <v>1465</v>
      </c>
      <c r="G172" s="204" t="s">
        <v>188</v>
      </c>
      <c r="H172" s="205">
        <v>8</v>
      </c>
      <c r="I172" s="206"/>
      <c r="J172" s="207">
        <f t="shared" si="0"/>
        <v>0</v>
      </c>
      <c r="K172" s="208"/>
      <c r="L172" s="209"/>
      <c r="M172" s="210" t="s">
        <v>1</v>
      </c>
      <c r="N172" s="211" t="s">
        <v>43</v>
      </c>
      <c r="O172" s="62"/>
      <c r="P172" s="162">
        <f t="shared" si="1"/>
        <v>0</v>
      </c>
      <c r="Q172" s="162">
        <v>0</v>
      </c>
      <c r="R172" s="162">
        <f t="shared" si="2"/>
        <v>0</v>
      </c>
      <c r="S172" s="162">
        <v>0</v>
      </c>
      <c r="T172" s="163">
        <f t="shared" si="3"/>
        <v>0</v>
      </c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R172" s="164" t="s">
        <v>1215</v>
      </c>
      <c r="AT172" s="164" t="s">
        <v>383</v>
      </c>
      <c r="AU172" s="164" t="s">
        <v>139</v>
      </c>
      <c r="AY172" s="18" t="s">
        <v>132</v>
      </c>
      <c r="BE172" s="165">
        <f t="shared" si="4"/>
        <v>0</v>
      </c>
      <c r="BF172" s="165">
        <f t="shared" si="5"/>
        <v>0</v>
      </c>
      <c r="BG172" s="165">
        <f t="shared" si="6"/>
        <v>0</v>
      </c>
      <c r="BH172" s="165">
        <f t="shared" si="7"/>
        <v>0</v>
      </c>
      <c r="BI172" s="165">
        <f t="shared" si="8"/>
        <v>0</v>
      </c>
      <c r="BJ172" s="18" t="s">
        <v>139</v>
      </c>
      <c r="BK172" s="165">
        <f t="shared" si="9"/>
        <v>0</v>
      </c>
      <c r="BL172" s="18" t="s">
        <v>648</v>
      </c>
      <c r="BM172" s="164" t="s">
        <v>801</v>
      </c>
    </row>
    <row r="173" spans="1:65" s="2" customFormat="1" ht="24.2" customHeight="1" x14ac:dyDescent="0.2">
      <c r="A173" s="33"/>
      <c r="B173" s="151"/>
      <c r="C173" s="152" t="s">
        <v>546</v>
      </c>
      <c r="D173" s="152" t="s">
        <v>134</v>
      </c>
      <c r="E173" s="153" t="s">
        <v>1466</v>
      </c>
      <c r="F173" s="154" t="s">
        <v>1467</v>
      </c>
      <c r="G173" s="155" t="s">
        <v>176</v>
      </c>
      <c r="H173" s="156">
        <v>69</v>
      </c>
      <c r="I173" s="157"/>
      <c r="J173" s="158">
        <f t="shared" si="0"/>
        <v>0</v>
      </c>
      <c r="K173" s="159"/>
      <c r="L173" s="34"/>
      <c r="M173" s="160" t="s">
        <v>1</v>
      </c>
      <c r="N173" s="161" t="s">
        <v>43</v>
      </c>
      <c r="O173" s="62"/>
      <c r="P173" s="162">
        <f t="shared" si="1"/>
        <v>0</v>
      </c>
      <c r="Q173" s="162">
        <v>0</v>
      </c>
      <c r="R173" s="162">
        <f t="shared" si="2"/>
        <v>0</v>
      </c>
      <c r="S173" s="162">
        <v>0</v>
      </c>
      <c r="T173" s="163">
        <f t="shared" si="3"/>
        <v>0</v>
      </c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R173" s="164" t="s">
        <v>648</v>
      </c>
      <c r="AT173" s="164" t="s">
        <v>134</v>
      </c>
      <c r="AU173" s="164" t="s">
        <v>139</v>
      </c>
      <c r="AY173" s="18" t="s">
        <v>132</v>
      </c>
      <c r="BE173" s="165">
        <f t="shared" si="4"/>
        <v>0</v>
      </c>
      <c r="BF173" s="165">
        <f t="shared" si="5"/>
        <v>0</v>
      </c>
      <c r="BG173" s="165">
        <f t="shared" si="6"/>
        <v>0</v>
      </c>
      <c r="BH173" s="165">
        <f t="shared" si="7"/>
        <v>0</v>
      </c>
      <c r="BI173" s="165">
        <f t="shared" si="8"/>
        <v>0</v>
      </c>
      <c r="BJ173" s="18" t="s">
        <v>139</v>
      </c>
      <c r="BK173" s="165">
        <f t="shared" si="9"/>
        <v>0</v>
      </c>
      <c r="BL173" s="18" t="s">
        <v>648</v>
      </c>
      <c r="BM173" s="164" t="s">
        <v>813</v>
      </c>
    </row>
    <row r="174" spans="1:65" s="2" customFormat="1" ht="16.5" customHeight="1" x14ac:dyDescent="0.2">
      <c r="A174" s="33"/>
      <c r="B174" s="151"/>
      <c r="C174" s="201" t="s">
        <v>550</v>
      </c>
      <c r="D174" s="201" t="s">
        <v>383</v>
      </c>
      <c r="E174" s="202" t="s">
        <v>1468</v>
      </c>
      <c r="F174" s="203" t="s">
        <v>1469</v>
      </c>
      <c r="G174" s="204" t="s">
        <v>1383</v>
      </c>
      <c r="H174" s="205">
        <v>9.66</v>
      </c>
      <c r="I174" s="206"/>
      <c r="J174" s="207">
        <f t="shared" si="0"/>
        <v>0</v>
      </c>
      <c r="K174" s="208"/>
      <c r="L174" s="209"/>
      <c r="M174" s="210" t="s">
        <v>1</v>
      </c>
      <c r="N174" s="211" t="s">
        <v>43</v>
      </c>
      <c r="O174" s="62"/>
      <c r="P174" s="162">
        <f t="shared" si="1"/>
        <v>0</v>
      </c>
      <c r="Q174" s="162">
        <v>0</v>
      </c>
      <c r="R174" s="162">
        <f t="shared" si="2"/>
        <v>0</v>
      </c>
      <c r="S174" s="162">
        <v>0</v>
      </c>
      <c r="T174" s="163">
        <f t="shared" si="3"/>
        <v>0</v>
      </c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R174" s="164" t="s">
        <v>1215</v>
      </c>
      <c r="AT174" s="164" t="s">
        <v>383</v>
      </c>
      <c r="AU174" s="164" t="s">
        <v>139</v>
      </c>
      <c r="AY174" s="18" t="s">
        <v>132</v>
      </c>
      <c r="BE174" s="165">
        <f t="shared" si="4"/>
        <v>0</v>
      </c>
      <c r="BF174" s="165">
        <f t="shared" si="5"/>
        <v>0</v>
      </c>
      <c r="BG174" s="165">
        <f t="shared" si="6"/>
        <v>0</v>
      </c>
      <c r="BH174" s="165">
        <f t="shared" si="7"/>
        <v>0</v>
      </c>
      <c r="BI174" s="165">
        <f t="shared" si="8"/>
        <v>0</v>
      </c>
      <c r="BJ174" s="18" t="s">
        <v>139</v>
      </c>
      <c r="BK174" s="165">
        <f t="shared" si="9"/>
        <v>0</v>
      </c>
      <c r="BL174" s="18" t="s">
        <v>648</v>
      </c>
      <c r="BM174" s="164" t="s">
        <v>823</v>
      </c>
    </row>
    <row r="175" spans="1:65" s="12" customFormat="1" ht="22.9" customHeight="1" x14ac:dyDescent="0.2">
      <c r="B175" s="138"/>
      <c r="D175" s="139" t="s">
        <v>76</v>
      </c>
      <c r="E175" s="149" t="s">
        <v>1470</v>
      </c>
      <c r="F175" s="149" t="s">
        <v>1471</v>
      </c>
      <c r="I175" s="141"/>
      <c r="J175" s="150">
        <f>BK175</f>
        <v>0</v>
      </c>
      <c r="L175" s="138"/>
      <c r="M175" s="143"/>
      <c r="N175" s="144"/>
      <c r="O175" s="144"/>
      <c r="P175" s="145">
        <f>SUM(P176:P178)</f>
        <v>0</v>
      </c>
      <c r="Q175" s="144"/>
      <c r="R175" s="145">
        <f>SUM(R176:R178)</f>
        <v>0</v>
      </c>
      <c r="S175" s="144"/>
      <c r="T175" s="146">
        <f>SUM(T176:T178)</f>
        <v>0</v>
      </c>
      <c r="AR175" s="139" t="s">
        <v>147</v>
      </c>
      <c r="AT175" s="147" t="s">
        <v>76</v>
      </c>
      <c r="AU175" s="147" t="s">
        <v>85</v>
      </c>
      <c r="AY175" s="139" t="s">
        <v>132</v>
      </c>
      <c r="BK175" s="148">
        <f>SUM(BK176:BK178)</f>
        <v>0</v>
      </c>
    </row>
    <row r="176" spans="1:65" s="2" customFormat="1" ht="24.2" customHeight="1" x14ac:dyDescent="0.2">
      <c r="A176" s="33"/>
      <c r="B176" s="151"/>
      <c r="C176" s="152" t="s">
        <v>554</v>
      </c>
      <c r="D176" s="152" t="s">
        <v>134</v>
      </c>
      <c r="E176" s="153" t="s">
        <v>1472</v>
      </c>
      <c r="F176" s="154" t="s">
        <v>1473</v>
      </c>
      <c r="G176" s="155" t="s">
        <v>176</v>
      </c>
      <c r="H176" s="156">
        <v>8</v>
      </c>
      <c r="I176" s="157"/>
      <c r="J176" s="158">
        <f>ROUND(I176*H176,2)</f>
        <v>0</v>
      </c>
      <c r="K176" s="159"/>
      <c r="L176" s="34"/>
      <c r="M176" s="160" t="s">
        <v>1</v>
      </c>
      <c r="N176" s="161" t="s">
        <v>43</v>
      </c>
      <c r="O176" s="62"/>
      <c r="P176" s="162">
        <f>O176*H176</f>
        <v>0</v>
      </c>
      <c r="Q176" s="162">
        <v>0</v>
      </c>
      <c r="R176" s="162">
        <f>Q176*H176</f>
        <v>0</v>
      </c>
      <c r="S176" s="162">
        <v>0</v>
      </c>
      <c r="T176" s="163">
        <f>S176*H176</f>
        <v>0</v>
      </c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R176" s="164" t="s">
        <v>648</v>
      </c>
      <c r="AT176" s="164" t="s">
        <v>134</v>
      </c>
      <c r="AU176" s="164" t="s">
        <v>139</v>
      </c>
      <c r="AY176" s="18" t="s">
        <v>132</v>
      </c>
      <c r="BE176" s="165">
        <f>IF(N176="základná",J176,0)</f>
        <v>0</v>
      </c>
      <c r="BF176" s="165">
        <f>IF(N176="znížená",J176,0)</f>
        <v>0</v>
      </c>
      <c r="BG176" s="165">
        <f>IF(N176="zákl. prenesená",J176,0)</f>
        <v>0</v>
      </c>
      <c r="BH176" s="165">
        <f>IF(N176="zníž. prenesená",J176,0)</f>
        <v>0</v>
      </c>
      <c r="BI176" s="165">
        <f>IF(N176="nulová",J176,0)</f>
        <v>0</v>
      </c>
      <c r="BJ176" s="18" t="s">
        <v>139</v>
      </c>
      <c r="BK176" s="165">
        <f>ROUND(I176*H176,2)</f>
        <v>0</v>
      </c>
      <c r="BL176" s="18" t="s">
        <v>648</v>
      </c>
      <c r="BM176" s="164" t="s">
        <v>832</v>
      </c>
    </row>
    <row r="177" spans="1:65" s="2" customFormat="1" ht="33" customHeight="1" x14ac:dyDescent="0.2">
      <c r="A177" s="33"/>
      <c r="B177" s="151"/>
      <c r="C177" s="152" t="s">
        <v>563</v>
      </c>
      <c r="D177" s="152" t="s">
        <v>134</v>
      </c>
      <c r="E177" s="153" t="s">
        <v>1474</v>
      </c>
      <c r="F177" s="154" t="s">
        <v>1475</v>
      </c>
      <c r="G177" s="155" t="s">
        <v>176</v>
      </c>
      <c r="H177" s="156">
        <v>8</v>
      </c>
      <c r="I177" s="157"/>
      <c r="J177" s="158">
        <f>ROUND(I177*H177,2)</f>
        <v>0</v>
      </c>
      <c r="K177" s="159"/>
      <c r="L177" s="34"/>
      <c r="M177" s="160" t="s">
        <v>1</v>
      </c>
      <c r="N177" s="161" t="s">
        <v>43</v>
      </c>
      <c r="O177" s="62"/>
      <c r="P177" s="162">
        <f>O177*H177</f>
        <v>0</v>
      </c>
      <c r="Q177" s="162">
        <v>0</v>
      </c>
      <c r="R177" s="162">
        <f>Q177*H177</f>
        <v>0</v>
      </c>
      <c r="S177" s="162">
        <v>0</v>
      </c>
      <c r="T177" s="163">
        <f>S177*H177</f>
        <v>0</v>
      </c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R177" s="164" t="s">
        <v>648</v>
      </c>
      <c r="AT177" s="164" t="s">
        <v>134</v>
      </c>
      <c r="AU177" s="164" t="s">
        <v>139</v>
      </c>
      <c r="AY177" s="18" t="s">
        <v>132</v>
      </c>
      <c r="BE177" s="165">
        <f>IF(N177="základná",J177,0)</f>
        <v>0</v>
      </c>
      <c r="BF177" s="165">
        <f>IF(N177="znížená",J177,0)</f>
        <v>0</v>
      </c>
      <c r="BG177" s="165">
        <f>IF(N177="zákl. prenesená",J177,0)</f>
        <v>0</v>
      </c>
      <c r="BH177" s="165">
        <f>IF(N177="zníž. prenesená",J177,0)</f>
        <v>0</v>
      </c>
      <c r="BI177" s="165">
        <f>IF(N177="nulová",J177,0)</f>
        <v>0</v>
      </c>
      <c r="BJ177" s="18" t="s">
        <v>139</v>
      </c>
      <c r="BK177" s="165">
        <f>ROUND(I177*H177,2)</f>
        <v>0</v>
      </c>
      <c r="BL177" s="18" t="s">
        <v>648</v>
      </c>
      <c r="BM177" s="164" t="s">
        <v>840</v>
      </c>
    </row>
    <row r="178" spans="1:65" s="2" customFormat="1" ht="33" customHeight="1" x14ac:dyDescent="0.2">
      <c r="A178" s="33"/>
      <c r="B178" s="151"/>
      <c r="C178" s="152" t="s">
        <v>569</v>
      </c>
      <c r="D178" s="152" t="s">
        <v>134</v>
      </c>
      <c r="E178" s="153" t="s">
        <v>1476</v>
      </c>
      <c r="F178" s="154" t="s">
        <v>1477</v>
      </c>
      <c r="G178" s="155" t="s">
        <v>193</v>
      </c>
      <c r="H178" s="156">
        <v>4</v>
      </c>
      <c r="I178" s="157"/>
      <c r="J178" s="158">
        <f>ROUND(I178*H178,2)</f>
        <v>0</v>
      </c>
      <c r="K178" s="159"/>
      <c r="L178" s="34"/>
      <c r="M178" s="160" t="s">
        <v>1</v>
      </c>
      <c r="N178" s="161" t="s">
        <v>43</v>
      </c>
      <c r="O178" s="62"/>
      <c r="P178" s="162">
        <f>O178*H178</f>
        <v>0</v>
      </c>
      <c r="Q178" s="162">
        <v>0</v>
      </c>
      <c r="R178" s="162">
        <f>Q178*H178</f>
        <v>0</v>
      </c>
      <c r="S178" s="162">
        <v>0</v>
      </c>
      <c r="T178" s="163">
        <f>S178*H178</f>
        <v>0</v>
      </c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R178" s="164" t="s">
        <v>648</v>
      </c>
      <c r="AT178" s="164" t="s">
        <v>134</v>
      </c>
      <c r="AU178" s="164" t="s">
        <v>139</v>
      </c>
      <c r="AY178" s="18" t="s">
        <v>132</v>
      </c>
      <c r="BE178" s="165">
        <f>IF(N178="základná",J178,0)</f>
        <v>0</v>
      </c>
      <c r="BF178" s="165">
        <f>IF(N178="znížená",J178,0)</f>
        <v>0</v>
      </c>
      <c r="BG178" s="165">
        <f>IF(N178="zákl. prenesená",J178,0)</f>
        <v>0</v>
      </c>
      <c r="BH178" s="165">
        <f>IF(N178="zníž. prenesená",J178,0)</f>
        <v>0</v>
      </c>
      <c r="BI178" s="165">
        <f>IF(N178="nulová",J178,0)</f>
        <v>0</v>
      </c>
      <c r="BJ178" s="18" t="s">
        <v>139</v>
      </c>
      <c r="BK178" s="165">
        <f>ROUND(I178*H178,2)</f>
        <v>0</v>
      </c>
      <c r="BL178" s="18" t="s">
        <v>648</v>
      </c>
      <c r="BM178" s="164" t="s">
        <v>849</v>
      </c>
    </row>
    <row r="179" spans="1:65" s="12" customFormat="1" ht="22.9" customHeight="1" x14ac:dyDescent="0.2">
      <c r="B179" s="138"/>
      <c r="D179" s="139" t="s">
        <v>76</v>
      </c>
      <c r="E179" s="149" t="s">
        <v>1359</v>
      </c>
      <c r="F179" s="149" t="s">
        <v>1360</v>
      </c>
      <c r="I179" s="141"/>
      <c r="J179" s="150">
        <f>BK179</f>
        <v>0</v>
      </c>
      <c r="L179" s="138"/>
      <c r="M179" s="143"/>
      <c r="N179" s="144"/>
      <c r="O179" s="144"/>
      <c r="P179" s="145">
        <f>SUM(P180:P183)</f>
        <v>0</v>
      </c>
      <c r="Q179" s="144"/>
      <c r="R179" s="145">
        <f>SUM(R180:R183)</f>
        <v>0</v>
      </c>
      <c r="S179" s="144"/>
      <c r="T179" s="146">
        <f>SUM(T180:T183)</f>
        <v>0</v>
      </c>
      <c r="AR179" s="139" t="s">
        <v>147</v>
      </c>
      <c r="AT179" s="147" t="s">
        <v>76</v>
      </c>
      <c r="AU179" s="147" t="s">
        <v>85</v>
      </c>
      <c r="AY179" s="139" t="s">
        <v>132</v>
      </c>
      <c r="BK179" s="148">
        <f>SUM(BK180:BK183)</f>
        <v>0</v>
      </c>
    </row>
    <row r="180" spans="1:65" s="2" customFormat="1" ht="21.75" customHeight="1" x14ac:dyDescent="0.2">
      <c r="A180" s="33"/>
      <c r="B180" s="151"/>
      <c r="C180" s="152" t="s">
        <v>574</v>
      </c>
      <c r="D180" s="152" t="s">
        <v>134</v>
      </c>
      <c r="E180" s="153" t="s">
        <v>1478</v>
      </c>
      <c r="F180" s="154" t="s">
        <v>1479</v>
      </c>
      <c r="G180" s="155" t="s">
        <v>1480</v>
      </c>
      <c r="H180" s="156">
        <v>4</v>
      </c>
      <c r="I180" s="157"/>
      <c r="J180" s="158">
        <f>ROUND(I180*H180,2)</f>
        <v>0</v>
      </c>
      <c r="K180" s="159"/>
      <c r="L180" s="34"/>
      <c r="M180" s="160" t="s">
        <v>1</v>
      </c>
      <c r="N180" s="161" t="s">
        <v>43</v>
      </c>
      <c r="O180" s="62"/>
      <c r="P180" s="162">
        <f>O180*H180</f>
        <v>0</v>
      </c>
      <c r="Q180" s="162">
        <v>0</v>
      </c>
      <c r="R180" s="162">
        <f>Q180*H180</f>
        <v>0</v>
      </c>
      <c r="S180" s="162">
        <v>0</v>
      </c>
      <c r="T180" s="163">
        <f>S180*H180</f>
        <v>0</v>
      </c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R180" s="164" t="s">
        <v>648</v>
      </c>
      <c r="AT180" s="164" t="s">
        <v>134</v>
      </c>
      <c r="AU180" s="164" t="s">
        <v>139</v>
      </c>
      <c r="AY180" s="18" t="s">
        <v>132</v>
      </c>
      <c r="BE180" s="165">
        <f>IF(N180="základná",J180,0)</f>
        <v>0</v>
      </c>
      <c r="BF180" s="165">
        <f>IF(N180="znížená",J180,0)</f>
        <v>0</v>
      </c>
      <c r="BG180" s="165">
        <f>IF(N180="zákl. prenesená",J180,0)</f>
        <v>0</v>
      </c>
      <c r="BH180" s="165">
        <f>IF(N180="zníž. prenesená",J180,0)</f>
        <v>0</v>
      </c>
      <c r="BI180" s="165">
        <f>IF(N180="nulová",J180,0)</f>
        <v>0</v>
      </c>
      <c r="BJ180" s="18" t="s">
        <v>139</v>
      </c>
      <c r="BK180" s="165">
        <f>ROUND(I180*H180,2)</f>
        <v>0</v>
      </c>
      <c r="BL180" s="18" t="s">
        <v>648</v>
      </c>
      <c r="BM180" s="164" t="s">
        <v>858</v>
      </c>
    </row>
    <row r="181" spans="1:65" s="2" customFormat="1" ht="21.75" customHeight="1" x14ac:dyDescent="0.2">
      <c r="A181" s="33"/>
      <c r="B181" s="151"/>
      <c r="C181" s="152" t="s">
        <v>579</v>
      </c>
      <c r="D181" s="152" t="s">
        <v>134</v>
      </c>
      <c r="E181" s="153" t="s">
        <v>1481</v>
      </c>
      <c r="F181" s="154" t="s">
        <v>1482</v>
      </c>
      <c r="G181" s="155" t="s">
        <v>176</v>
      </c>
      <c r="H181" s="156">
        <v>69</v>
      </c>
      <c r="I181" s="157"/>
      <c r="J181" s="158">
        <f>ROUND(I181*H181,2)</f>
        <v>0</v>
      </c>
      <c r="K181" s="159"/>
      <c r="L181" s="34"/>
      <c r="M181" s="160" t="s">
        <v>1</v>
      </c>
      <c r="N181" s="161" t="s">
        <v>43</v>
      </c>
      <c r="O181" s="62"/>
      <c r="P181" s="162">
        <f>O181*H181</f>
        <v>0</v>
      </c>
      <c r="Q181" s="162">
        <v>0</v>
      </c>
      <c r="R181" s="162">
        <f>Q181*H181</f>
        <v>0</v>
      </c>
      <c r="S181" s="162">
        <v>0</v>
      </c>
      <c r="T181" s="163">
        <f>S181*H181</f>
        <v>0</v>
      </c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R181" s="164" t="s">
        <v>648</v>
      </c>
      <c r="AT181" s="164" t="s">
        <v>134</v>
      </c>
      <c r="AU181" s="164" t="s">
        <v>139</v>
      </c>
      <c r="AY181" s="18" t="s">
        <v>132</v>
      </c>
      <c r="BE181" s="165">
        <f>IF(N181="základná",J181,0)</f>
        <v>0</v>
      </c>
      <c r="BF181" s="165">
        <f>IF(N181="znížená",J181,0)</f>
        <v>0</v>
      </c>
      <c r="BG181" s="165">
        <f>IF(N181="zákl. prenesená",J181,0)</f>
        <v>0</v>
      </c>
      <c r="BH181" s="165">
        <f>IF(N181="zníž. prenesená",J181,0)</f>
        <v>0</v>
      </c>
      <c r="BI181" s="165">
        <f>IF(N181="nulová",J181,0)</f>
        <v>0</v>
      </c>
      <c r="BJ181" s="18" t="s">
        <v>139</v>
      </c>
      <c r="BK181" s="165">
        <f>ROUND(I181*H181,2)</f>
        <v>0</v>
      </c>
      <c r="BL181" s="18" t="s">
        <v>648</v>
      </c>
      <c r="BM181" s="164" t="s">
        <v>869</v>
      </c>
    </row>
    <row r="182" spans="1:65" s="2" customFormat="1" ht="24.2" customHeight="1" x14ac:dyDescent="0.2">
      <c r="A182" s="33"/>
      <c r="B182" s="151"/>
      <c r="C182" s="152" t="s">
        <v>584</v>
      </c>
      <c r="D182" s="152" t="s">
        <v>134</v>
      </c>
      <c r="E182" s="153" t="s">
        <v>1483</v>
      </c>
      <c r="F182" s="154" t="s">
        <v>1484</v>
      </c>
      <c r="G182" s="155" t="s">
        <v>188</v>
      </c>
      <c r="H182" s="156">
        <v>5</v>
      </c>
      <c r="I182" s="157"/>
      <c r="J182" s="158">
        <f>ROUND(I182*H182,2)</f>
        <v>0</v>
      </c>
      <c r="K182" s="159"/>
      <c r="L182" s="34"/>
      <c r="M182" s="160" t="s">
        <v>1</v>
      </c>
      <c r="N182" s="161" t="s">
        <v>43</v>
      </c>
      <c r="O182" s="62"/>
      <c r="P182" s="162">
        <f>O182*H182</f>
        <v>0</v>
      </c>
      <c r="Q182" s="162">
        <v>0</v>
      </c>
      <c r="R182" s="162">
        <f>Q182*H182</f>
        <v>0</v>
      </c>
      <c r="S182" s="162">
        <v>0</v>
      </c>
      <c r="T182" s="163">
        <f>S182*H182</f>
        <v>0</v>
      </c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R182" s="164" t="s">
        <v>648</v>
      </c>
      <c r="AT182" s="164" t="s">
        <v>134</v>
      </c>
      <c r="AU182" s="164" t="s">
        <v>139</v>
      </c>
      <c r="AY182" s="18" t="s">
        <v>132</v>
      </c>
      <c r="BE182" s="165">
        <f>IF(N182="základná",J182,0)</f>
        <v>0</v>
      </c>
      <c r="BF182" s="165">
        <f>IF(N182="znížená",J182,0)</f>
        <v>0</v>
      </c>
      <c r="BG182" s="165">
        <f>IF(N182="zákl. prenesená",J182,0)</f>
        <v>0</v>
      </c>
      <c r="BH182" s="165">
        <f>IF(N182="zníž. prenesená",J182,0)</f>
        <v>0</v>
      </c>
      <c r="BI182" s="165">
        <f>IF(N182="nulová",J182,0)</f>
        <v>0</v>
      </c>
      <c r="BJ182" s="18" t="s">
        <v>139</v>
      </c>
      <c r="BK182" s="165">
        <f>ROUND(I182*H182,2)</f>
        <v>0</v>
      </c>
      <c r="BL182" s="18" t="s">
        <v>648</v>
      </c>
      <c r="BM182" s="164" t="s">
        <v>878</v>
      </c>
    </row>
    <row r="183" spans="1:65" s="2" customFormat="1" ht="24.2" customHeight="1" x14ac:dyDescent="0.2">
      <c r="A183" s="33"/>
      <c r="B183" s="151"/>
      <c r="C183" s="152" t="s">
        <v>590</v>
      </c>
      <c r="D183" s="152" t="s">
        <v>134</v>
      </c>
      <c r="E183" s="153" t="s">
        <v>1485</v>
      </c>
      <c r="F183" s="154" t="s">
        <v>1486</v>
      </c>
      <c r="G183" s="155" t="s">
        <v>188</v>
      </c>
      <c r="H183" s="156">
        <v>8</v>
      </c>
      <c r="I183" s="157"/>
      <c r="J183" s="158">
        <f>ROUND(I183*H183,2)</f>
        <v>0</v>
      </c>
      <c r="K183" s="159"/>
      <c r="L183" s="34"/>
      <c r="M183" s="160" t="s">
        <v>1</v>
      </c>
      <c r="N183" s="161" t="s">
        <v>43</v>
      </c>
      <c r="O183" s="62"/>
      <c r="P183" s="162">
        <f>O183*H183</f>
        <v>0</v>
      </c>
      <c r="Q183" s="162">
        <v>0</v>
      </c>
      <c r="R183" s="162">
        <f>Q183*H183</f>
        <v>0</v>
      </c>
      <c r="S183" s="162">
        <v>0</v>
      </c>
      <c r="T183" s="163">
        <f>S183*H183</f>
        <v>0</v>
      </c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R183" s="164" t="s">
        <v>648</v>
      </c>
      <c r="AT183" s="164" t="s">
        <v>134</v>
      </c>
      <c r="AU183" s="164" t="s">
        <v>139</v>
      </c>
      <c r="AY183" s="18" t="s">
        <v>132</v>
      </c>
      <c r="BE183" s="165">
        <f>IF(N183="základná",J183,0)</f>
        <v>0</v>
      </c>
      <c r="BF183" s="165">
        <f>IF(N183="znížená",J183,0)</f>
        <v>0</v>
      </c>
      <c r="BG183" s="165">
        <f>IF(N183="zákl. prenesená",J183,0)</f>
        <v>0</v>
      </c>
      <c r="BH183" s="165">
        <f>IF(N183="zníž. prenesená",J183,0)</f>
        <v>0</v>
      </c>
      <c r="BI183" s="165">
        <f>IF(N183="nulová",J183,0)</f>
        <v>0</v>
      </c>
      <c r="BJ183" s="18" t="s">
        <v>139</v>
      </c>
      <c r="BK183" s="165">
        <f>ROUND(I183*H183,2)</f>
        <v>0</v>
      </c>
      <c r="BL183" s="18" t="s">
        <v>648</v>
      </c>
      <c r="BM183" s="164" t="s">
        <v>886</v>
      </c>
    </row>
    <row r="184" spans="1:65" s="12" customFormat="1" ht="25.9" customHeight="1" x14ac:dyDescent="0.2">
      <c r="B184" s="138"/>
      <c r="D184" s="139" t="s">
        <v>76</v>
      </c>
      <c r="E184" s="140" t="s">
        <v>130</v>
      </c>
      <c r="F184" s="140" t="s">
        <v>131</v>
      </c>
      <c r="I184" s="141"/>
      <c r="J184" s="142">
        <f>BK184</f>
        <v>0</v>
      </c>
      <c r="L184" s="138"/>
      <c r="M184" s="143"/>
      <c r="N184" s="144"/>
      <c r="O184" s="144"/>
      <c r="P184" s="145">
        <f>P185+P187</f>
        <v>0</v>
      </c>
      <c r="Q184" s="144"/>
      <c r="R184" s="145">
        <f>R185+R187</f>
        <v>0</v>
      </c>
      <c r="S184" s="144"/>
      <c r="T184" s="146">
        <f>T185+T187</f>
        <v>0</v>
      </c>
      <c r="AR184" s="139" t="s">
        <v>85</v>
      </c>
      <c r="AT184" s="147" t="s">
        <v>76</v>
      </c>
      <c r="AU184" s="147" t="s">
        <v>77</v>
      </c>
      <c r="AY184" s="139" t="s">
        <v>132</v>
      </c>
      <c r="BK184" s="148">
        <f>BK185+BK187</f>
        <v>0</v>
      </c>
    </row>
    <row r="185" spans="1:65" s="12" customFormat="1" ht="22.9" customHeight="1" x14ac:dyDescent="0.2">
      <c r="B185" s="138"/>
      <c r="D185" s="139" t="s">
        <v>76</v>
      </c>
      <c r="E185" s="149" t="s">
        <v>85</v>
      </c>
      <c r="F185" s="149" t="s">
        <v>133</v>
      </c>
      <c r="I185" s="141"/>
      <c r="J185" s="150">
        <f>BK185</f>
        <v>0</v>
      </c>
      <c r="L185" s="138"/>
      <c r="M185" s="143"/>
      <c r="N185" s="144"/>
      <c r="O185" s="144"/>
      <c r="P185" s="145">
        <f>P186</f>
        <v>0</v>
      </c>
      <c r="Q185" s="144"/>
      <c r="R185" s="145">
        <f>R186</f>
        <v>0</v>
      </c>
      <c r="S185" s="144"/>
      <c r="T185" s="146">
        <f>T186</f>
        <v>0</v>
      </c>
      <c r="AR185" s="139" t="s">
        <v>85</v>
      </c>
      <c r="AT185" s="147" t="s">
        <v>76</v>
      </c>
      <c r="AU185" s="147" t="s">
        <v>85</v>
      </c>
      <c r="AY185" s="139" t="s">
        <v>132</v>
      </c>
      <c r="BK185" s="148">
        <f>BK186</f>
        <v>0</v>
      </c>
    </row>
    <row r="186" spans="1:65" s="2" customFormat="1" ht="24.2" customHeight="1" x14ac:dyDescent="0.2">
      <c r="A186" s="33"/>
      <c r="B186" s="151"/>
      <c r="C186" s="152" t="s">
        <v>594</v>
      </c>
      <c r="D186" s="152" t="s">
        <v>134</v>
      </c>
      <c r="E186" s="153" t="s">
        <v>1487</v>
      </c>
      <c r="F186" s="154" t="s">
        <v>1488</v>
      </c>
      <c r="G186" s="155" t="s">
        <v>193</v>
      </c>
      <c r="H186" s="156">
        <v>1.5</v>
      </c>
      <c r="I186" s="157"/>
      <c r="J186" s="158">
        <f>ROUND(I186*H186,2)</f>
        <v>0</v>
      </c>
      <c r="K186" s="159"/>
      <c r="L186" s="34"/>
      <c r="M186" s="160" t="s">
        <v>1</v>
      </c>
      <c r="N186" s="161" t="s">
        <v>43</v>
      </c>
      <c r="O186" s="62"/>
      <c r="P186" s="162">
        <f>O186*H186</f>
        <v>0</v>
      </c>
      <c r="Q186" s="162">
        <v>0</v>
      </c>
      <c r="R186" s="162">
        <f>Q186*H186</f>
        <v>0</v>
      </c>
      <c r="S186" s="162">
        <v>0</v>
      </c>
      <c r="T186" s="163">
        <f>S186*H186</f>
        <v>0</v>
      </c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  <c r="AR186" s="164" t="s">
        <v>138</v>
      </c>
      <c r="AT186" s="164" t="s">
        <v>134</v>
      </c>
      <c r="AU186" s="164" t="s">
        <v>139</v>
      </c>
      <c r="AY186" s="18" t="s">
        <v>132</v>
      </c>
      <c r="BE186" s="165">
        <f>IF(N186="základná",J186,0)</f>
        <v>0</v>
      </c>
      <c r="BF186" s="165">
        <f>IF(N186="znížená",J186,0)</f>
        <v>0</v>
      </c>
      <c r="BG186" s="165">
        <f>IF(N186="zákl. prenesená",J186,0)</f>
        <v>0</v>
      </c>
      <c r="BH186" s="165">
        <f>IF(N186="zníž. prenesená",J186,0)</f>
        <v>0</v>
      </c>
      <c r="BI186" s="165">
        <f>IF(N186="nulová",J186,0)</f>
        <v>0</v>
      </c>
      <c r="BJ186" s="18" t="s">
        <v>139</v>
      </c>
      <c r="BK186" s="165">
        <f>ROUND(I186*H186,2)</f>
        <v>0</v>
      </c>
      <c r="BL186" s="18" t="s">
        <v>138</v>
      </c>
      <c r="BM186" s="164" t="s">
        <v>894</v>
      </c>
    </row>
    <row r="187" spans="1:65" s="12" customFormat="1" ht="22.9" customHeight="1" x14ac:dyDescent="0.2">
      <c r="B187" s="138"/>
      <c r="D187" s="139" t="s">
        <v>76</v>
      </c>
      <c r="E187" s="149" t="s">
        <v>139</v>
      </c>
      <c r="F187" s="149" t="s">
        <v>324</v>
      </c>
      <c r="I187" s="141"/>
      <c r="J187" s="150">
        <f>BK187</f>
        <v>0</v>
      </c>
      <c r="L187" s="138"/>
      <c r="M187" s="143"/>
      <c r="N187" s="144"/>
      <c r="O187" s="144"/>
      <c r="P187" s="145">
        <f>SUM(P188:P189)</f>
        <v>0</v>
      </c>
      <c r="Q187" s="144"/>
      <c r="R187" s="145">
        <f>SUM(R188:R189)</f>
        <v>0</v>
      </c>
      <c r="S187" s="144"/>
      <c r="T187" s="146">
        <f>SUM(T188:T189)</f>
        <v>0</v>
      </c>
      <c r="AR187" s="139" t="s">
        <v>85</v>
      </c>
      <c r="AT187" s="147" t="s">
        <v>76</v>
      </c>
      <c r="AU187" s="147" t="s">
        <v>85</v>
      </c>
      <c r="AY187" s="139" t="s">
        <v>132</v>
      </c>
      <c r="BK187" s="148">
        <f>SUM(BK188:BK189)</f>
        <v>0</v>
      </c>
    </row>
    <row r="188" spans="1:65" s="2" customFormat="1" ht="16.5" customHeight="1" x14ac:dyDescent="0.2">
      <c r="A188" s="33"/>
      <c r="B188" s="151"/>
      <c r="C188" s="152" t="s">
        <v>602</v>
      </c>
      <c r="D188" s="152" t="s">
        <v>134</v>
      </c>
      <c r="E188" s="153" t="s">
        <v>1489</v>
      </c>
      <c r="F188" s="154" t="s">
        <v>1490</v>
      </c>
      <c r="G188" s="155" t="s">
        <v>137</v>
      </c>
      <c r="H188" s="156">
        <v>0.3</v>
      </c>
      <c r="I188" s="157"/>
      <c r="J188" s="158">
        <f>ROUND(I188*H188,2)</f>
        <v>0</v>
      </c>
      <c r="K188" s="159"/>
      <c r="L188" s="34"/>
      <c r="M188" s="160" t="s">
        <v>1</v>
      </c>
      <c r="N188" s="161" t="s">
        <v>43</v>
      </c>
      <c r="O188" s="62"/>
      <c r="P188" s="162">
        <f>O188*H188</f>
        <v>0</v>
      </c>
      <c r="Q188" s="162">
        <v>0</v>
      </c>
      <c r="R188" s="162">
        <f>Q188*H188</f>
        <v>0</v>
      </c>
      <c r="S188" s="162">
        <v>0</v>
      </c>
      <c r="T188" s="163">
        <f>S188*H188</f>
        <v>0</v>
      </c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  <c r="AR188" s="164" t="s">
        <v>138</v>
      </c>
      <c r="AT188" s="164" t="s">
        <v>134</v>
      </c>
      <c r="AU188" s="164" t="s">
        <v>139</v>
      </c>
      <c r="AY188" s="18" t="s">
        <v>132</v>
      </c>
      <c r="BE188" s="165">
        <f>IF(N188="základná",J188,0)</f>
        <v>0</v>
      </c>
      <c r="BF188" s="165">
        <f>IF(N188="znížená",J188,0)</f>
        <v>0</v>
      </c>
      <c r="BG188" s="165">
        <f>IF(N188="zákl. prenesená",J188,0)</f>
        <v>0</v>
      </c>
      <c r="BH188" s="165">
        <f>IF(N188="zníž. prenesená",J188,0)</f>
        <v>0</v>
      </c>
      <c r="BI188" s="165">
        <f>IF(N188="nulová",J188,0)</f>
        <v>0</v>
      </c>
      <c r="BJ188" s="18" t="s">
        <v>139</v>
      </c>
      <c r="BK188" s="165">
        <f>ROUND(I188*H188,2)</f>
        <v>0</v>
      </c>
      <c r="BL188" s="18" t="s">
        <v>138</v>
      </c>
      <c r="BM188" s="164" t="s">
        <v>902</v>
      </c>
    </row>
    <row r="189" spans="1:65" s="2" customFormat="1" ht="24.2" customHeight="1" x14ac:dyDescent="0.2">
      <c r="A189" s="33"/>
      <c r="B189" s="151"/>
      <c r="C189" s="201" t="s">
        <v>608</v>
      </c>
      <c r="D189" s="201" t="s">
        <v>383</v>
      </c>
      <c r="E189" s="202" t="s">
        <v>1491</v>
      </c>
      <c r="F189" s="203" t="s">
        <v>1492</v>
      </c>
      <c r="G189" s="204" t="s">
        <v>137</v>
      </c>
      <c r="H189" s="205">
        <v>0.3</v>
      </c>
      <c r="I189" s="206"/>
      <c r="J189" s="207">
        <f>ROUND(I189*H189,2)</f>
        <v>0</v>
      </c>
      <c r="K189" s="208"/>
      <c r="L189" s="209"/>
      <c r="M189" s="210" t="s">
        <v>1</v>
      </c>
      <c r="N189" s="211" t="s">
        <v>43</v>
      </c>
      <c r="O189" s="62"/>
      <c r="P189" s="162">
        <f>O189*H189</f>
        <v>0</v>
      </c>
      <c r="Q189" s="162">
        <v>0</v>
      </c>
      <c r="R189" s="162">
        <f>Q189*H189</f>
        <v>0</v>
      </c>
      <c r="S189" s="162">
        <v>0</v>
      </c>
      <c r="T189" s="163">
        <f>S189*H189</f>
        <v>0</v>
      </c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  <c r="AR189" s="164" t="s">
        <v>181</v>
      </c>
      <c r="AT189" s="164" t="s">
        <v>383</v>
      </c>
      <c r="AU189" s="164" t="s">
        <v>139</v>
      </c>
      <c r="AY189" s="18" t="s">
        <v>132</v>
      </c>
      <c r="BE189" s="165">
        <f>IF(N189="základná",J189,0)</f>
        <v>0</v>
      </c>
      <c r="BF189" s="165">
        <f>IF(N189="znížená",J189,0)</f>
        <v>0</v>
      </c>
      <c r="BG189" s="165">
        <f>IF(N189="zákl. prenesená",J189,0)</f>
        <v>0</v>
      </c>
      <c r="BH189" s="165">
        <f>IF(N189="zníž. prenesená",J189,0)</f>
        <v>0</v>
      </c>
      <c r="BI189" s="165">
        <f>IF(N189="nulová",J189,0)</f>
        <v>0</v>
      </c>
      <c r="BJ189" s="18" t="s">
        <v>139</v>
      </c>
      <c r="BK189" s="165">
        <f>ROUND(I189*H189,2)</f>
        <v>0</v>
      </c>
      <c r="BL189" s="18" t="s">
        <v>138</v>
      </c>
      <c r="BM189" s="164" t="s">
        <v>910</v>
      </c>
    </row>
    <row r="190" spans="1:65" s="12" customFormat="1" ht="25.9" customHeight="1" x14ac:dyDescent="0.2">
      <c r="B190" s="138"/>
      <c r="D190" s="139" t="s">
        <v>76</v>
      </c>
      <c r="E190" s="140" t="s">
        <v>1364</v>
      </c>
      <c r="F190" s="140" t="s">
        <v>1365</v>
      </c>
      <c r="I190" s="141"/>
      <c r="J190" s="142">
        <f>BK190</f>
        <v>0</v>
      </c>
      <c r="L190" s="138"/>
      <c r="M190" s="143"/>
      <c r="N190" s="144"/>
      <c r="O190" s="144"/>
      <c r="P190" s="145">
        <f>P191</f>
        <v>0</v>
      </c>
      <c r="Q190" s="144"/>
      <c r="R190" s="145">
        <f>R191</f>
        <v>0</v>
      </c>
      <c r="S190" s="144"/>
      <c r="T190" s="146">
        <f>T191</f>
        <v>0</v>
      </c>
      <c r="AR190" s="139" t="s">
        <v>157</v>
      </c>
      <c r="AT190" s="147" t="s">
        <v>76</v>
      </c>
      <c r="AU190" s="147" t="s">
        <v>77</v>
      </c>
      <c r="AY190" s="139" t="s">
        <v>132</v>
      </c>
      <c r="BK190" s="148">
        <f>BK191</f>
        <v>0</v>
      </c>
    </row>
    <row r="191" spans="1:65" s="2" customFormat="1" ht="24.2" customHeight="1" x14ac:dyDescent="0.2">
      <c r="A191" s="33"/>
      <c r="B191" s="151"/>
      <c r="C191" s="152" t="s">
        <v>612</v>
      </c>
      <c r="D191" s="152" t="s">
        <v>134</v>
      </c>
      <c r="E191" s="153" t="s">
        <v>1366</v>
      </c>
      <c r="F191" s="154" t="s">
        <v>1371</v>
      </c>
      <c r="G191" s="155" t="s">
        <v>1368</v>
      </c>
      <c r="H191" s="156">
        <v>1</v>
      </c>
      <c r="I191" s="157"/>
      <c r="J191" s="158">
        <f>ROUND(I191*H191,2)</f>
        <v>0</v>
      </c>
      <c r="K191" s="159"/>
      <c r="L191" s="34"/>
      <c r="M191" s="216" t="s">
        <v>1</v>
      </c>
      <c r="N191" s="217" t="s">
        <v>43</v>
      </c>
      <c r="O191" s="218"/>
      <c r="P191" s="219">
        <f>O191*H191</f>
        <v>0</v>
      </c>
      <c r="Q191" s="219">
        <v>0</v>
      </c>
      <c r="R191" s="219">
        <f>Q191*H191</f>
        <v>0</v>
      </c>
      <c r="S191" s="219">
        <v>0</v>
      </c>
      <c r="T191" s="220">
        <f>S191*H191</f>
        <v>0</v>
      </c>
      <c r="U191" s="33"/>
      <c r="V191" s="33"/>
      <c r="W191" s="33"/>
      <c r="X191" s="33"/>
      <c r="Y191" s="33"/>
      <c r="Z191" s="33"/>
      <c r="AA191" s="33"/>
      <c r="AB191" s="33"/>
      <c r="AC191" s="33"/>
      <c r="AD191" s="33"/>
      <c r="AE191" s="33"/>
      <c r="AR191" s="164" t="s">
        <v>138</v>
      </c>
      <c r="AT191" s="164" t="s">
        <v>134</v>
      </c>
      <c r="AU191" s="164" t="s">
        <v>85</v>
      </c>
      <c r="AY191" s="18" t="s">
        <v>132</v>
      </c>
      <c r="BE191" s="165">
        <f>IF(N191="základná",J191,0)</f>
        <v>0</v>
      </c>
      <c r="BF191" s="165">
        <f>IF(N191="znížená",J191,0)</f>
        <v>0</v>
      </c>
      <c r="BG191" s="165">
        <f>IF(N191="zákl. prenesená",J191,0)</f>
        <v>0</v>
      </c>
      <c r="BH191" s="165">
        <f>IF(N191="zníž. prenesená",J191,0)</f>
        <v>0</v>
      </c>
      <c r="BI191" s="165">
        <f>IF(N191="nulová",J191,0)</f>
        <v>0</v>
      </c>
      <c r="BJ191" s="18" t="s">
        <v>139</v>
      </c>
      <c r="BK191" s="165">
        <f>ROUND(I191*H191,2)</f>
        <v>0</v>
      </c>
      <c r="BL191" s="18" t="s">
        <v>138</v>
      </c>
      <c r="BM191" s="164" t="s">
        <v>916</v>
      </c>
    </row>
    <row r="192" spans="1:65" s="2" customFormat="1" ht="6.95" customHeight="1" x14ac:dyDescent="0.2">
      <c r="A192" s="33"/>
      <c r="B192" s="51"/>
      <c r="C192" s="52"/>
      <c r="D192" s="52"/>
      <c r="E192" s="52"/>
      <c r="F192" s="52"/>
      <c r="G192" s="52"/>
      <c r="H192" s="52"/>
      <c r="I192" s="52"/>
      <c r="J192" s="52"/>
      <c r="K192" s="52"/>
      <c r="L192" s="34"/>
      <c r="M192" s="33"/>
      <c r="O192" s="33"/>
      <c r="P192" s="33"/>
      <c r="Q192" s="33"/>
      <c r="R192" s="33"/>
      <c r="S192" s="33"/>
      <c r="T192" s="33"/>
      <c r="U192" s="33"/>
      <c r="V192" s="33"/>
      <c r="W192" s="33"/>
      <c r="X192" s="33"/>
      <c r="Y192" s="33"/>
      <c r="Z192" s="33"/>
      <c r="AA192" s="33"/>
      <c r="AB192" s="33"/>
      <c r="AC192" s="33"/>
      <c r="AD192" s="33"/>
      <c r="AE192" s="33"/>
    </row>
  </sheetData>
  <autoFilter ref="C123:K191" xr:uid="{00000000-0009-0000-0000-000006000000}"/>
  <mergeCells count="9">
    <mergeCell ref="E87:H87"/>
    <mergeCell ref="E114:H114"/>
    <mergeCell ref="E116:H11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01 - Búracie práce</vt:lpstr>
      <vt:lpstr>02 - Stavebné práce</vt:lpstr>
      <vt:lpstr>03 - Vnútorná zdravotechnika</vt:lpstr>
      <vt:lpstr>04 - ÚK</vt:lpstr>
      <vt:lpstr>05 - Elektroinštalácie</vt:lpstr>
      <vt:lpstr>06 - Bleskozvod</vt:lpstr>
      <vt:lpstr>'01 - Búracie práce'!Názvy_tlače</vt:lpstr>
      <vt:lpstr>'02 - Stavebné práce'!Názvy_tlače</vt:lpstr>
      <vt:lpstr>'03 - Vnútorná zdravotechnika'!Názvy_tlače</vt:lpstr>
      <vt:lpstr>'04 - ÚK'!Názvy_tlače</vt:lpstr>
      <vt:lpstr>'05 - Elektroinštalácie'!Názvy_tlače</vt:lpstr>
      <vt:lpstr>'06 - Bleskozvod'!Názvy_tlače</vt:lpstr>
      <vt:lpstr>'Rekapitulácia stavby'!Názvy_tlače</vt:lpstr>
      <vt:lpstr>'01 - Búracie práce'!Oblasť_tlače</vt:lpstr>
      <vt:lpstr>'02 - Stavebné práce'!Oblasť_tlače</vt:lpstr>
      <vt:lpstr>'03 - Vnútorná zdravotechnika'!Oblasť_tlače</vt:lpstr>
      <vt:lpstr>'04 - ÚK'!Oblasť_tlače</vt:lpstr>
      <vt:lpstr>'05 - Elektroinštalácie'!Oblasť_tlače</vt:lpstr>
      <vt:lpstr>'06 - Bleskozvod'!Oblasť_tlače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DESKTOP-AJSC8HT\PC</dc:creator>
  <cp:lastModifiedBy>timea.kovacs</cp:lastModifiedBy>
  <dcterms:created xsi:type="dcterms:W3CDTF">2021-11-08T16:07:07Z</dcterms:created>
  <dcterms:modified xsi:type="dcterms:W3CDTF">2022-01-21T15:13:31Z</dcterms:modified>
</cp:coreProperties>
</file>